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-Data\Masdad\Belajar Excel\Fungsi VLOOKUP\"/>
    </mc:Choice>
  </mc:AlternateContent>
  <xr:revisionPtr revIDLastSave="0" documentId="13_ncr:1_{BAABCFF1-5B2E-4040-859E-388309AF2C5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7" i="1"/>
  <c r="E8" i="1"/>
  <c r="E9" i="1"/>
  <c r="E10" i="1"/>
  <c r="N18" i="1" l="1"/>
  <c r="N7" i="1"/>
  <c r="N19" i="1" l="1"/>
  <c r="N17" i="1"/>
  <c r="I10" i="1"/>
  <c r="I12" i="1"/>
  <c r="I14" i="1"/>
  <c r="I16" i="1"/>
  <c r="D8" i="1"/>
  <c r="J8" i="1" s="1"/>
  <c r="D9" i="1"/>
  <c r="I9" i="1" s="1"/>
  <c r="D10" i="1"/>
  <c r="J10" i="1" s="1"/>
  <c r="D11" i="1"/>
  <c r="I11" i="1" s="1"/>
  <c r="D12" i="1"/>
  <c r="J12" i="1" s="1"/>
  <c r="D13" i="1"/>
  <c r="I13" i="1" s="1"/>
  <c r="D14" i="1"/>
  <c r="J14" i="1" s="1"/>
  <c r="D15" i="1"/>
  <c r="I15" i="1" s="1"/>
  <c r="D16" i="1"/>
  <c r="J16" i="1" s="1"/>
  <c r="D7" i="1"/>
  <c r="I7" i="1" s="1"/>
  <c r="H7" i="1"/>
  <c r="H9" i="1"/>
  <c r="H10" i="1"/>
  <c r="H11" i="1"/>
  <c r="H12" i="1"/>
  <c r="H13" i="1"/>
  <c r="H14" i="1"/>
  <c r="H15" i="1"/>
  <c r="H16" i="1"/>
  <c r="H8" i="1"/>
  <c r="I8" i="1" s="1"/>
  <c r="L8" i="1" s="1"/>
  <c r="N8" i="1" l="1"/>
  <c r="M8" i="1"/>
  <c r="L14" i="1"/>
  <c r="L10" i="1"/>
  <c r="L7" i="1"/>
  <c r="L13" i="1"/>
  <c r="L9" i="1"/>
  <c r="L16" i="1"/>
  <c r="L12" i="1"/>
  <c r="J7" i="1"/>
  <c r="J15" i="1"/>
  <c r="L15" i="1" s="1"/>
  <c r="J13" i="1"/>
  <c r="J11" i="1"/>
  <c r="L11" i="1" s="1"/>
  <c r="J9" i="1"/>
  <c r="M11" i="1" l="1"/>
  <c r="N11" i="1" s="1"/>
  <c r="M15" i="1"/>
  <c r="N15" i="1" s="1"/>
  <c r="M12" i="1"/>
  <c r="N12" i="1" s="1"/>
  <c r="M16" i="1"/>
  <c r="N16" i="1" s="1"/>
  <c r="M10" i="1"/>
  <c r="N10" i="1" s="1"/>
  <c r="M9" i="1"/>
  <c r="N9" i="1" s="1"/>
  <c r="M13" i="1"/>
  <c r="N13" i="1" s="1"/>
  <c r="M7" i="1"/>
  <c r="M14" i="1"/>
  <c r="N14" i="1" s="1"/>
</calcChain>
</file>

<file path=xl/sharedStrings.xml><?xml version="1.0" encoding="utf-8"?>
<sst xmlns="http://schemas.openxmlformats.org/spreadsheetml/2006/main" count="87" uniqueCount="87">
  <si>
    <r>
      <t xml:space="preserve">*   </t>
    </r>
    <r>
      <rPr>
        <b/>
        <sz val="10"/>
        <rFont val="Arial"/>
        <family val="2"/>
      </rPr>
      <t>Penghasilan Bersih</t>
    </r>
    <r>
      <rPr>
        <sz val="10"/>
        <rFont val="Arial"/>
        <family val="2"/>
      </rPr>
      <t xml:space="preserve"> ( Penghasilan bersih yang diterima rumah sakit setelah dipotong pajak 10 % )  : Jumlah Tagihan - Pajak 10 %.</t>
    </r>
  </si>
  <si>
    <r>
      <t xml:space="preserve">*   </t>
    </r>
    <r>
      <rPr>
        <b/>
        <sz val="10"/>
        <rFont val="Arial"/>
        <family val="2"/>
      </rPr>
      <t>Pajak 10 %</t>
    </r>
    <r>
      <rPr>
        <sz val="10"/>
        <rFont val="Arial"/>
        <family val="2"/>
      </rPr>
      <t xml:space="preserve">  : 10 % x Jumlah Tagihan.</t>
    </r>
  </si>
  <si>
    <r>
      <t xml:space="preserve">*   </t>
    </r>
    <r>
      <rPr>
        <b/>
        <sz val="10"/>
        <rFont val="Arial"/>
        <family val="2"/>
      </rPr>
      <t xml:space="preserve">Jumlah Tagihan </t>
    </r>
    <r>
      <rPr>
        <sz val="10"/>
        <rFont val="Arial"/>
        <family val="2"/>
      </rPr>
      <t xml:space="preserve"> : Penjumlahan semua nilai Tagihan </t>
    </r>
  </si>
  <si>
    <r>
      <t xml:space="preserve">*   </t>
    </r>
    <r>
      <rPr>
        <b/>
        <sz val="10"/>
        <rFont val="Arial"/>
        <family val="2"/>
      </rPr>
      <t>Tagihan</t>
    </r>
    <r>
      <rPr>
        <sz val="10"/>
        <rFont val="Arial"/>
        <family val="2"/>
      </rPr>
      <t xml:space="preserve">  : Biaya Total + Pajak 10 %</t>
    </r>
  </si>
  <si>
    <r>
      <t xml:space="preserve">*  </t>
    </r>
    <r>
      <rPr>
        <b/>
        <sz val="10"/>
        <rFont val="Arial"/>
        <family val="2"/>
      </rPr>
      <t xml:space="preserve"> Pajak 10 %</t>
    </r>
    <r>
      <rPr>
        <sz val="10"/>
        <rFont val="Arial"/>
        <family val="2"/>
      </rPr>
      <t xml:space="preserve">  : 10 % x Biaya Total.</t>
    </r>
  </si>
  <si>
    <r>
      <t xml:space="preserve">*   </t>
    </r>
    <r>
      <rPr>
        <b/>
        <sz val="10"/>
        <rFont val="Arial"/>
        <family val="2"/>
      </rPr>
      <t xml:space="preserve">Biaya Total </t>
    </r>
    <r>
      <rPr>
        <sz val="10"/>
        <rFont val="Arial"/>
        <family val="2"/>
      </rPr>
      <t xml:space="preserve"> : Biaya Inap + Tarif Dokter + Biaya Obat-obatan.</t>
    </r>
  </si>
  <si>
    <r>
      <t xml:space="preserve">*  </t>
    </r>
    <r>
      <rPr>
        <b/>
        <sz val="10"/>
        <rFont val="Arial"/>
        <family val="2"/>
      </rPr>
      <t xml:space="preserve"> Tarif Dokter </t>
    </r>
    <r>
      <rPr>
        <sz val="10"/>
        <rFont val="Arial"/>
        <family val="2"/>
      </rPr>
      <t xml:space="preserve"> : diperoleh dari Tabel Kamar, berdasarkan Jenis Kamar dan ringan atau beratnya penyakit.</t>
    </r>
  </si>
  <si>
    <t xml:space="preserve">    Tarif Kamar/hari diperoleh dari Tabel Kamar berdasarkan Jenis Kamarnya.</t>
  </si>
  <si>
    <r>
      <t xml:space="preserve">*   </t>
    </r>
    <r>
      <rPr>
        <b/>
        <sz val="10"/>
        <rFont val="Arial"/>
        <family val="2"/>
      </rPr>
      <t>Biaya Inap</t>
    </r>
    <r>
      <rPr>
        <sz val="10"/>
        <rFont val="Arial"/>
        <family val="2"/>
      </rPr>
      <t xml:space="preserve"> : Tarif Kamar /hari x Lama Inap.</t>
    </r>
  </si>
  <si>
    <r>
      <t xml:space="preserve">*  </t>
    </r>
    <r>
      <rPr>
        <b/>
        <sz val="10"/>
        <rFont val="Arial"/>
        <family val="2"/>
      </rPr>
      <t xml:space="preserve"> Lama Inap</t>
    </r>
    <r>
      <rPr>
        <sz val="10"/>
        <rFont val="Arial"/>
        <family val="2"/>
      </rPr>
      <t xml:space="preserve"> : Tanggal Keluar - Tanggal Masuk</t>
    </r>
  </si>
  <si>
    <t xml:space="preserve">    untuk mengkonversi data karakter menjadi data tanggal</t>
  </si>
  <si>
    <r>
      <t xml:space="preserve">*   </t>
    </r>
    <r>
      <rPr>
        <b/>
        <sz val="10"/>
        <rFont val="Arial"/>
        <family val="2"/>
      </rPr>
      <t xml:space="preserve">Tanggal Masuk </t>
    </r>
    <r>
      <rPr>
        <sz val="10"/>
        <rFont val="Arial"/>
        <family val="2"/>
      </rPr>
      <t>: diambil dari Kode Tanggal Masuk. Gunakan fungsi DATEVALUE</t>
    </r>
  </si>
  <si>
    <t xml:space="preserve">    Bila digit terakhir = R, maka kategori = Ringan</t>
  </si>
  <si>
    <t xml:space="preserve">    Kategori Penyakit  : Bila digit terakhir = B, maka kategori = Berat</t>
  </si>
  <si>
    <r>
      <t xml:space="preserve">   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Jenis Penyakit </t>
    </r>
    <r>
      <rPr>
        <sz val="10"/>
        <rFont val="Arial"/>
        <family val="2"/>
      </rPr>
      <t xml:space="preserve"> : diperoleh dari Tabel Jenis Penyakit berdasarkan Kode Jenis Penyakit.</t>
    </r>
  </si>
  <si>
    <r>
      <t xml:space="preserve">*   </t>
    </r>
    <r>
      <rPr>
        <b/>
        <sz val="10"/>
        <rFont val="Arial"/>
        <family val="2"/>
      </rPr>
      <t>Jenis - Kategori Penyakit</t>
    </r>
    <r>
      <rPr>
        <sz val="10"/>
        <rFont val="Arial"/>
        <family val="2"/>
      </rPr>
      <t xml:space="preserve"> :</t>
    </r>
  </si>
  <si>
    <r>
      <t xml:space="preserve">*   </t>
    </r>
    <r>
      <rPr>
        <b/>
        <sz val="10"/>
        <rFont val="Arial"/>
        <family val="2"/>
      </rPr>
      <t>Jenis kamar</t>
    </r>
    <r>
      <rPr>
        <sz val="10"/>
        <rFont val="Arial"/>
        <family val="2"/>
      </rPr>
      <t xml:space="preserve"> : diperoleh dari Tabel Kamar berdasarkan Kode Kamar.</t>
    </r>
  </si>
  <si>
    <t>Data yang dicari  :</t>
  </si>
  <si>
    <t>Nama Pasien, Kode Kamar, Tanggal Keluar dan Biaya Obat-obatan</t>
  </si>
  <si>
    <t>Data Masukan :</t>
  </si>
  <si>
    <t>*   Digit terakhir (ke 13) adalah Kode Ringan atau Beratnya Penyakit</t>
  </si>
  <si>
    <t>*   Digit ke 12 adalah Kode Jenis Penyakit</t>
  </si>
  <si>
    <t>*   Digit ke 3 s/d 10 adalah Kode Tanggal Masuk</t>
  </si>
  <si>
    <t>*   Digit pertama adalah Kode Kamar</t>
  </si>
  <si>
    <t>Keterangan Kode Pasien</t>
  </si>
  <si>
    <t>VIP</t>
  </si>
  <si>
    <t>D</t>
  </si>
  <si>
    <t>Kelas III</t>
  </si>
  <si>
    <t>C</t>
  </si>
  <si>
    <t>Kelas II</t>
  </si>
  <si>
    <t>B</t>
  </si>
  <si>
    <t>Jantung</t>
  </si>
  <si>
    <t>Saraf</t>
  </si>
  <si>
    <t>Internis</t>
  </si>
  <si>
    <t>Jenis penyakit</t>
  </si>
  <si>
    <t>Kelas I</t>
  </si>
  <si>
    <t>A</t>
  </si>
  <si>
    <t>3</t>
  </si>
  <si>
    <t>2</t>
  </si>
  <si>
    <t>1</t>
  </si>
  <si>
    <t>Kode penyakit</t>
  </si>
  <si>
    <t>Ringan</t>
  </si>
  <si>
    <t>Berat</t>
  </si>
  <si>
    <t>Tabel Jenis Penyakit</t>
  </si>
  <si>
    <t>Tarif dokter</t>
  </si>
  <si>
    <t>Tarif kamar/hari</t>
  </si>
  <si>
    <t>Jenis kamar</t>
  </si>
  <si>
    <t>Kode kamar</t>
  </si>
  <si>
    <t>Tabel Kamar</t>
  </si>
  <si>
    <t>Penghasilan Bersih</t>
  </si>
  <si>
    <t>Pajak 10 %</t>
  </si>
  <si>
    <t>Jumlah Tagihan</t>
  </si>
  <si>
    <t>D-08/10/02-1B</t>
  </si>
  <si>
    <t>Lie Ican</t>
  </si>
  <si>
    <t>B-08/09/02-3R</t>
  </si>
  <si>
    <t>Tuti Yan</t>
  </si>
  <si>
    <t>D-08/08/02-2R</t>
  </si>
  <si>
    <t>Dwi Okta</t>
  </si>
  <si>
    <t>C-08/08/02-1B</t>
  </si>
  <si>
    <t>Susanto</t>
  </si>
  <si>
    <t>D-08/07/02-2B</t>
  </si>
  <si>
    <t>Djoko</t>
  </si>
  <si>
    <t>A-08/07/02-3R</t>
  </si>
  <si>
    <t>Bambang</t>
  </si>
  <si>
    <t>D-08/06/02-3B</t>
  </si>
  <si>
    <t>Andani</t>
  </si>
  <si>
    <t>C-08/06/02-2R</t>
  </si>
  <si>
    <t>Yuli</t>
  </si>
  <si>
    <t>B-08/05/02-1R</t>
  </si>
  <si>
    <t>Ranti</t>
  </si>
  <si>
    <t>A-05/08/02-1B</t>
  </si>
  <si>
    <t>Retno</t>
  </si>
  <si>
    <t>Nama Pasien</t>
  </si>
  <si>
    <t>Jl. Semangat Merdeka No.1</t>
  </si>
  <si>
    <t>RUMAH SAKIT " AMAN SENTOSA"</t>
  </si>
  <si>
    <t>Kode Kamar</t>
  </si>
  <si>
    <t>Jenis Kamar</t>
  </si>
  <si>
    <t>Tanggal Masuk</t>
  </si>
  <si>
    <t>Tanggal Keluar</t>
  </si>
  <si>
    <t>Jenis -Kategori Penyakit</t>
  </si>
  <si>
    <t>Lama Menginap</t>
  </si>
  <si>
    <t>Biaya Inap</t>
  </si>
  <si>
    <t>Tarif Dokter</t>
  </si>
  <si>
    <t>Biaya Obat obatan</t>
  </si>
  <si>
    <t>Biaya Total</t>
  </si>
  <si>
    <t>Pajak 10%</t>
  </si>
  <si>
    <t>Tagihan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</si>
</sst>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164" formatCode="[$-409]d\-mmm\-yy;@"/>
    <numFmt numFmtId="165" formatCode="0\ &quot;hari&quot;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4"/>
      <name val="Arial Unicode MS"/>
      <family val="2"/>
    </font>
    <font>
      <sz val="10"/>
      <name val="Arial"/>
      <family val="2"/>
    </font>
    <font>
      <b/>
      <sz val="10"/>
      <color theme="0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33996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quotePrefix="1" applyBorder="1" applyAlignment="1">
      <alignment horizontal="center"/>
    </xf>
    <xf numFmtId="0" fontId="0" fillId="0" borderId="10" xfId="0" quotePrefix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/>
    <xf numFmtId="164" fontId="0" fillId="0" borderId="2" xfId="0" applyNumberFormat="1" applyBorder="1"/>
    <xf numFmtId="164" fontId="0" fillId="0" borderId="5" xfId="0" applyNumberFormat="1" applyBorder="1"/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165" fontId="0" fillId="0" borderId="5" xfId="0" applyNumberFormat="1" applyBorder="1" applyAlignment="1">
      <alignment horizont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41" fontId="0" fillId="0" borderId="5" xfId="1" applyFont="1" applyBorder="1"/>
    <xf numFmtId="41" fontId="0" fillId="0" borderId="4" xfId="1" applyFont="1" applyBorder="1"/>
    <xf numFmtId="41" fontId="0" fillId="0" borderId="2" xfId="1" applyFont="1" applyBorder="1"/>
    <xf numFmtId="41" fontId="0" fillId="0" borderId="1" xfId="1" applyFont="1" applyBorder="1"/>
    <xf numFmtId="41" fontId="0" fillId="0" borderId="5" xfId="1" applyNumberFormat="1" applyFont="1" applyBorder="1"/>
    <xf numFmtId="41" fontId="0" fillId="0" borderId="2" xfId="1" applyNumberFormat="1" applyFont="1" applyBorder="1"/>
    <xf numFmtId="41" fontId="0" fillId="2" borderId="5" xfId="1" applyNumberFormat="1" applyFont="1" applyFill="1" applyBorder="1" applyAlignment="1">
      <alignment horizontal="center"/>
    </xf>
    <xf numFmtId="41" fontId="0" fillId="2" borderId="5" xfId="1" applyNumberFormat="1" applyFont="1" applyFill="1" applyBorder="1"/>
    <xf numFmtId="0" fontId="0" fillId="2" borderId="5" xfId="0" applyFill="1" applyBorder="1"/>
    <xf numFmtId="41" fontId="0" fillId="0" borderId="23" xfId="0" applyNumberFormat="1" applyBorder="1"/>
    <xf numFmtId="41" fontId="0" fillId="0" borderId="4" xfId="0" applyNumberFormat="1" applyBorder="1"/>
    <xf numFmtId="41" fontId="0" fillId="0" borderId="1" xfId="0" applyNumberFormat="1" applyBorder="1"/>
    <xf numFmtId="0" fontId="6" fillId="3" borderId="25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41" fontId="0" fillId="0" borderId="0" xfId="0" applyNumberFormat="1"/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colors>
    <mruColors>
      <color rgb="FF3399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57"/>
  <sheetViews>
    <sheetView showGridLines="0" tabSelected="1" workbookViewId="0">
      <selection activeCell="J7" sqref="J7"/>
    </sheetView>
  </sheetViews>
  <sheetFormatPr defaultRowHeight="12.75" x14ac:dyDescent="0.2"/>
  <cols>
    <col min="3" max="3" width="12.5703125" customWidth="1"/>
    <col min="4" max="4" width="13.5703125" customWidth="1"/>
    <col min="5" max="5" width="14.140625" customWidth="1"/>
    <col min="6" max="6" width="11.5703125" customWidth="1"/>
    <col min="7" max="7" width="11" bestFit="1" customWidth="1"/>
    <col min="8" max="8" width="13.5703125" customWidth="1"/>
    <col min="9" max="9" width="13.85546875" customWidth="1"/>
    <col min="10" max="10" width="12.140625" customWidth="1"/>
    <col min="11" max="11" width="11.85546875" bestFit="1" customWidth="1"/>
    <col min="12" max="12" width="14.140625" customWidth="1"/>
    <col min="13" max="13" width="13.28515625" customWidth="1"/>
    <col min="14" max="14" width="16.28515625" bestFit="1" customWidth="1"/>
  </cols>
  <sheetData>
    <row r="2" spans="2:14" ht="20.25" x14ac:dyDescent="0.2">
      <c r="B2" s="22" t="s">
        <v>74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2:14" x14ac:dyDescent="0.2">
      <c r="B3" s="21" t="s">
        <v>73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5" spans="2:14" ht="13.5" thickBot="1" x14ac:dyDescent="0.25"/>
    <row r="6" spans="2:14" ht="45" x14ac:dyDescent="0.2">
      <c r="B6" s="35" t="s">
        <v>72</v>
      </c>
      <c r="C6" s="36" t="s">
        <v>75</v>
      </c>
      <c r="D6" s="36" t="s">
        <v>76</v>
      </c>
      <c r="E6" s="36" t="s">
        <v>79</v>
      </c>
      <c r="F6" s="36" t="s">
        <v>77</v>
      </c>
      <c r="G6" s="36" t="s">
        <v>78</v>
      </c>
      <c r="H6" s="36" t="s">
        <v>80</v>
      </c>
      <c r="I6" s="36" t="s">
        <v>81</v>
      </c>
      <c r="J6" s="36" t="s">
        <v>82</v>
      </c>
      <c r="K6" s="36" t="s">
        <v>83</v>
      </c>
      <c r="L6" s="36" t="s">
        <v>84</v>
      </c>
      <c r="M6" s="36" t="s">
        <v>85</v>
      </c>
      <c r="N6" s="37" t="s">
        <v>86</v>
      </c>
    </row>
    <row r="7" spans="2:14" x14ac:dyDescent="0.2">
      <c r="B7" s="19" t="s">
        <v>71</v>
      </c>
      <c r="C7" s="18" t="s">
        <v>70</v>
      </c>
      <c r="D7" s="31" t="str">
        <f>VLOOKUP(LEFT(C7,1),$B$25:$F$28,2)</f>
        <v>Kelas I</v>
      </c>
      <c r="E7" s="6" t="str">
        <f t="shared" ref="E7:E16" si="0">HLOOKUP(MID(C7,12,1),$H$24:$L$25,2)&amp;" "&amp;IF(RIGHT(C7,1)="b","Berat","Ringan")</f>
        <v>Internis Berat</v>
      </c>
      <c r="F7" s="16">
        <v>37378</v>
      </c>
      <c r="G7" s="16">
        <v>37480</v>
      </c>
      <c r="H7" s="20">
        <f t="shared" ref="H7:H16" si="1">G7-F7</f>
        <v>102</v>
      </c>
      <c r="I7" s="29">
        <f>VLOOKUP(D7,$C$25:$F$28,2)*H7</f>
        <v>15300000</v>
      </c>
      <c r="J7" s="30">
        <f>VLOOKUP(D7,$C$25:$F$28,IF(RIGHT(C7,1)="B",3,4))</f>
        <v>75000</v>
      </c>
      <c r="K7" s="27">
        <v>700000</v>
      </c>
      <c r="L7" s="23">
        <f>SUM(I7:K7)</f>
        <v>16075000</v>
      </c>
      <c r="M7" s="23">
        <f>10%*L7</f>
        <v>1607500</v>
      </c>
      <c r="N7" s="24">
        <f>L7+M7</f>
        <v>17682500</v>
      </c>
    </row>
    <row r="8" spans="2:14" x14ac:dyDescent="0.2">
      <c r="B8" s="19" t="s">
        <v>69</v>
      </c>
      <c r="C8" s="18" t="s">
        <v>68</v>
      </c>
      <c r="D8" s="31" t="str">
        <f t="shared" ref="D8:D16" si="2">VLOOKUP(LEFT(C8,1),$B$25:$F$28,2)</f>
        <v>Kelas II</v>
      </c>
      <c r="E8" s="6" t="str">
        <f t="shared" si="0"/>
        <v>Internis Ringan</v>
      </c>
      <c r="F8" s="16">
        <v>37379</v>
      </c>
      <c r="G8" s="16">
        <v>37477</v>
      </c>
      <c r="H8" s="20">
        <f>G8-F8</f>
        <v>98</v>
      </c>
      <c r="I8" s="29">
        <f t="shared" ref="I8:I16" si="3">VLOOKUP(D8,$C$25:$F$28,2)*H8</f>
        <v>9800000</v>
      </c>
      <c r="J8" s="30">
        <f t="shared" ref="J8:J16" si="4">VLOOKUP(D8,$C$25:$F$28,IF(RIGHT(C8,1)="B",3,4))</f>
        <v>30000</v>
      </c>
      <c r="K8" s="27">
        <v>325000</v>
      </c>
      <c r="L8" s="23">
        <f t="shared" ref="L8:L16" si="5">SUM(I8:K8)</f>
        <v>10155000</v>
      </c>
      <c r="M8" s="23">
        <f t="shared" ref="M8:M16" si="6">10%*L8</f>
        <v>1015500</v>
      </c>
      <c r="N8" s="24">
        <f t="shared" ref="N8:N16" si="7">L8+M8</f>
        <v>11170500</v>
      </c>
    </row>
    <row r="9" spans="2:14" x14ac:dyDescent="0.2">
      <c r="B9" s="19" t="s">
        <v>67</v>
      </c>
      <c r="C9" s="18" t="s">
        <v>66</v>
      </c>
      <c r="D9" s="31" t="str">
        <f t="shared" si="2"/>
        <v>Kelas III</v>
      </c>
      <c r="E9" s="6" t="str">
        <f t="shared" si="0"/>
        <v>Saraf Ringan</v>
      </c>
      <c r="F9" s="16">
        <v>37380</v>
      </c>
      <c r="G9" s="16">
        <v>37478</v>
      </c>
      <c r="H9" s="20">
        <f t="shared" si="1"/>
        <v>98</v>
      </c>
      <c r="I9" s="29">
        <f t="shared" si="3"/>
        <v>7350000</v>
      </c>
      <c r="J9" s="30">
        <f t="shared" si="4"/>
        <v>20000</v>
      </c>
      <c r="K9" s="27">
        <v>450000</v>
      </c>
      <c r="L9" s="23">
        <f t="shared" si="5"/>
        <v>7820000</v>
      </c>
      <c r="M9" s="23">
        <f t="shared" si="6"/>
        <v>782000</v>
      </c>
      <c r="N9" s="24">
        <f t="shared" si="7"/>
        <v>8602000</v>
      </c>
    </row>
    <row r="10" spans="2:14" x14ac:dyDescent="0.2">
      <c r="B10" s="19" t="s">
        <v>65</v>
      </c>
      <c r="C10" s="18" t="s">
        <v>64</v>
      </c>
      <c r="D10" s="31" t="str">
        <f t="shared" si="2"/>
        <v>VIP</v>
      </c>
      <c r="E10" s="6" t="str">
        <f>HLOOKUP(MID(C10,12,1),$H$24:$L$25,2)&amp;" "&amp;IF(RIGHT(C10,1)="b","Berat","Ringan")</f>
        <v>Jantung Berat</v>
      </c>
      <c r="F10" s="16">
        <v>37381</v>
      </c>
      <c r="G10" s="16">
        <v>37481</v>
      </c>
      <c r="H10" s="20">
        <f t="shared" si="1"/>
        <v>100</v>
      </c>
      <c r="I10" s="29">
        <f t="shared" si="3"/>
        <v>20000000</v>
      </c>
      <c r="J10" s="30">
        <f t="shared" si="4"/>
        <v>95000</v>
      </c>
      <c r="K10" s="27">
        <v>1250000</v>
      </c>
      <c r="L10" s="23">
        <f t="shared" si="5"/>
        <v>21345000</v>
      </c>
      <c r="M10" s="23">
        <f t="shared" si="6"/>
        <v>2134500</v>
      </c>
      <c r="N10" s="24">
        <f t="shared" si="7"/>
        <v>23479500</v>
      </c>
    </row>
    <row r="11" spans="2:14" x14ac:dyDescent="0.2">
      <c r="B11" s="19" t="s">
        <v>63</v>
      </c>
      <c r="C11" s="18" t="s">
        <v>62</v>
      </c>
      <c r="D11" s="31" t="str">
        <f t="shared" si="2"/>
        <v>Kelas I</v>
      </c>
      <c r="E11" s="6" t="str">
        <f t="shared" si="0"/>
        <v>Jantung Ringan</v>
      </c>
      <c r="F11" s="16">
        <v>37382</v>
      </c>
      <c r="G11" s="16">
        <v>37478</v>
      </c>
      <c r="H11" s="20">
        <f t="shared" si="1"/>
        <v>96</v>
      </c>
      <c r="I11" s="29">
        <f t="shared" si="3"/>
        <v>14400000</v>
      </c>
      <c r="J11" s="30">
        <f t="shared" si="4"/>
        <v>45000</v>
      </c>
      <c r="K11" s="27">
        <v>615000</v>
      </c>
      <c r="L11" s="23">
        <f t="shared" si="5"/>
        <v>15060000</v>
      </c>
      <c r="M11" s="23">
        <f t="shared" si="6"/>
        <v>1506000</v>
      </c>
      <c r="N11" s="24">
        <f t="shared" si="7"/>
        <v>16566000</v>
      </c>
    </row>
    <row r="12" spans="2:14" x14ac:dyDescent="0.2">
      <c r="B12" s="19" t="s">
        <v>61</v>
      </c>
      <c r="C12" s="18" t="s">
        <v>60</v>
      </c>
      <c r="D12" s="31" t="str">
        <f t="shared" si="2"/>
        <v>VIP</v>
      </c>
      <c r="E12" s="6" t="str">
        <f t="shared" si="0"/>
        <v>Saraf Berat</v>
      </c>
      <c r="F12" s="16">
        <v>37383</v>
      </c>
      <c r="G12" s="16">
        <v>37496</v>
      </c>
      <c r="H12" s="20">
        <f t="shared" si="1"/>
        <v>113</v>
      </c>
      <c r="I12" s="29">
        <f t="shared" si="3"/>
        <v>22600000</v>
      </c>
      <c r="J12" s="30">
        <f t="shared" si="4"/>
        <v>95000</v>
      </c>
      <c r="K12" s="27">
        <v>925000</v>
      </c>
      <c r="L12" s="23">
        <f t="shared" si="5"/>
        <v>23620000</v>
      </c>
      <c r="M12" s="23">
        <f t="shared" si="6"/>
        <v>2362000</v>
      </c>
      <c r="N12" s="24">
        <f t="shared" si="7"/>
        <v>25982000</v>
      </c>
    </row>
    <row r="13" spans="2:14" x14ac:dyDescent="0.2">
      <c r="B13" s="19" t="s">
        <v>59</v>
      </c>
      <c r="C13" s="18" t="s">
        <v>58</v>
      </c>
      <c r="D13" s="31" t="str">
        <f t="shared" si="2"/>
        <v>Kelas III</v>
      </c>
      <c r="E13" s="6" t="str">
        <f t="shared" si="0"/>
        <v>Internis Berat</v>
      </c>
      <c r="F13" s="16">
        <v>37384</v>
      </c>
      <c r="G13" s="16">
        <v>37488</v>
      </c>
      <c r="H13" s="20">
        <f t="shared" si="1"/>
        <v>104</v>
      </c>
      <c r="I13" s="29">
        <f t="shared" si="3"/>
        <v>7800000</v>
      </c>
      <c r="J13" s="30">
        <f t="shared" si="4"/>
        <v>45000</v>
      </c>
      <c r="K13" s="27">
        <v>720000</v>
      </c>
      <c r="L13" s="23">
        <f t="shared" si="5"/>
        <v>8565000</v>
      </c>
      <c r="M13" s="23">
        <f t="shared" si="6"/>
        <v>856500</v>
      </c>
      <c r="N13" s="24">
        <f t="shared" si="7"/>
        <v>9421500</v>
      </c>
    </row>
    <row r="14" spans="2:14" x14ac:dyDescent="0.2">
      <c r="B14" s="19" t="s">
        <v>57</v>
      </c>
      <c r="C14" s="18" t="s">
        <v>56</v>
      </c>
      <c r="D14" s="31" t="str">
        <f t="shared" si="2"/>
        <v>VIP</v>
      </c>
      <c r="E14" s="6" t="str">
        <f t="shared" si="0"/>
        <v>Saraf Ringan</v>
      </c>
      <c r="F14" s="16">
        <v>37385</v>
      </c>
      <c r="G14" s="16">
        <v>37483</v>
      </c>
      <c r="H14" s="20">
        <f t="shared" si="1"/>
        <v>98</v>
      </c>
      <c r="I14" s="29">
        <f t="shared" si="3"/>
        <v>19600000</v>
      </c>
      <c r="J14" s="30">
        <f t="shared" si="4"/>
        <v>80000</v>
      </c>
      <c r="K14" s="27">
        <v>300000</v>
      </c>
      <c r="L14" s="23">
        <f t="shared" si="5"/>
        <v>19980000</v>
      </c>
      <c r="M14" s="23">
        <f t="shared" si="6"/>
        <v>1998000</v>
      </c>
      <c r="N14" s="24">
        <f t="shared" si="7"/>
        <v>21978000</v>
      </c>
    </row>
    <row r="15" spans="2:14" x14ac:dyDescent="0.2">
      <c r="B15" s="19" t="s">
        <v>55</v>
      </c>
      <c r="C15" s="18" t="s">
        <v>54</v>
      </c>
      <c r="D15" s="31" t="str">
        <f t="shared" si="2"/>
        <v>Kelas II</v>
      </c>
      <c r="E15" s="6" t="str">
        <f t="shared" si="0"/>
        <v>Jantung Ringan</v>
      </c>
      <c r="F15" s="16">
        <v>37386</v>
      </c>
      <c r="G15" s="16">
        <v>37483</v>
      </c>
      <c r="H15" s="20">
        <f t="shared" si="1"/>
        <v>97</v>
      </c>
      <c r="I15" s="29">
        <f t="shared" si="3"/>
        <v>9700000</v>
      </c>
      <c r="J15" s="30">
        <f t="shared" si="4"/>
        <v>30000</v>
      </c>
      <c r="K15" s="27">
        <v>475000</v>
      </c>
      <c r="L15" s="23">
        <f t="shared" si="5"/>
        <v>10205000</v>
      </c>
      <c r="M15" s="23">
        <f t="shared" si="6"/>
        <v>1020500</v>
      </c>
      <c r="N15" s="24">
        <f t="shared" si="7"/>
        <v>11225500</v>
      </c>
    </row>
    <row r="16" spans="2:14" ht="13.5" thickBot="1" x14ac:dyDescent="0.25">
      <c r="B16" s="17" t="s">
        <v>53</v>
      </c>
      <c r="C16" s="4" t="s">
        <v>52</v>
      </c>
      <c r="D16" s="31" t="str">
        <f t="shared" si="2"/>
        <v>VIP</v>
      </c>
      <c r="E16" s="6" t="str">
        <f t="shared" si="0"/>
        <v>Internis Berat</v>
      </c>
      <c r="F16" s="16">
        <v>37387</v>
      </c>
      <c r="G16" s="15">
        <v>37485</v>
      </c>
      <c r="H16" s="20">
        <f t="shared" si="1"/>
        <v>98</v>
      </c>
      <c r="I16" s="29">
        <f t="shared" si="3"/>
        <v>19600000</v>
      </c>
      <c r="J16" s="30">
        <f t="shared" si="4"/>
        <v>95000</v>
      </c>
      <c r="K16" s="28">
        <v>755000</v>
      </c>
      <c r="L16" s="23">
        <f t="shared" si="5"/>
        <v>20450000</v>
      </c>
      <c r="M16" s="23">
        <f t="shared" si="6"/>
        <v>2045000</v>
      </c>
      <c r="N16" s="24">
        <f t="shared" si="7"/>
        <v>22495000</v>
      </c>
    </row>
    <row r="17" spans="2:14" x14ac:dyDescent="0.2">
      <c r="B17" s="41" t="s">
        <v>51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3"/>
      <c r="N17" s="32">
        <f>SUM(N7:N16)</f>
        <v>168602500</v>
      </c>
    </row>
    <row r="18" spans="2:14" x14ac:dyDescent="0.2">
      <c r="B18" s="44" t="s">
        <v>50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6"/>
      <c r="N18" s="33">
        <f>10%*N17</f>
        <v>16860250</v>
      </c>
    </row>
    <row r="19" spans="2:14" ht="13.5" thickBot="1" x14ac:dyDescent="0.25">
      <c r="B19" s="47" t="s">
        <v>49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9"/>
      <c r="N19" s="34">
        <f>N17-N18</f>
        <v>151742250</v>
      </c>
    </row>
    <row r="22" spans="2:14" ht="13.5" thickBot="1" x14ac:dyDescent="0.25">
      <c r="B22" t="s">
        <v>48</v>
      </c>
      <c r="N22" s="38"/>
    </row>
    <row r="23" spans="2:14" ht="13.5" thickBot="1" x14ac:dyDescent="0.25">
      <c r="B23" s="50" t="s">
        <v>47</v>
      </c>
      <c r="C23" s="52" t="s">
        <v>46</v>
      </c>
      <c r="D23" s="52" t="s">
        <v>45</v>
      </c>
      <c r="E23" s="54" t="s">
        <v>44</v>
      </c>
      <c r="F23" s="55"/>
      <c r="H23" s="14" t="s">
        <v>43</v>
      </c>
    </row>
    <row r="24" spans="2:14" x14ac:dyDescent="0.2">
      <c r="B24" s="51"/>
      <c r="C24" s="53"/>
      <c r="D24" s="53"/>
      <c r="E24" s="13" t="s">
        <v>42</v>
      </c>
      <c r="F24" s="12" t="s">
        <v>41</v>
      </c>
      <c r="H24" s="56" t="s">
        <v>40</v>
      </c>
      <c r="I24" s="57"/>
      <c r="J24" s="11" t="s">
        <v>39</v>
      </c>
      <c r="K24" s="11" t="s">
        <v>38</v>
      </c>
      <c r="L24" s="10" t="s">
        <v>37</v>
      </c>
    </row>
    <row r="25" spans="2:14" ht="13.5" thickBot="1" x14ac:dyDescent="0.25">
      <c r="B25" s="7" t="s">
        <v>36</v>
      </c>
      <c r="C25" s="6" t="s">
        <v>35</v>
      </c>
      <c r="D25" s="23">
        <v>150000</v>
      </c>
      <c r="E25" s="23">
        <v>75000</v>
      </c>
      <c r="F25" s="24">
        <v>45000</v>
      </c>
      <c r="H25" s="39" t="s">
        <v>34</v>
      </c>
      <c r="I25" s="40"/>
      <c r="J25" s="9" t="s">
        <v>33</v>
      </c>
      <c r="K25" s="9" t="s">
        <v>32</v>
      </c>
      <c r="L25" s="8" t="s">
        <v>31</v>
      </c>
    </row>
    <row r="26" spans="2:14" x14ac:dyDescent="0.2">
      <c r="B26" s="7" t="s">
        <v>30</v>
      </c>
      <c r="C26" s="6" t="s">
        <v>29</v>
      </c>
      <c r="D26" s="23">
        <v>100000</v>
      </c>
      <c r="E26" s="23">
        <v>60000</v>
      </c>
      <c r="F26" s="24">
        <v>30000</v>
      </c>
    </row>
    <row r="27" spans="2:14" x14ac:dyDescent="0.2">
      <c r="B27" s="7" t="s">
        <v>28</v>
      </c>
      <c r="C27" s="6" t="s">
        <v>27</v>
      </c>
      <c r="D27" s="23">
        <v>75000</v>
      </c>
      <c r="E27" s="23">
        <v>45000</v>
      </c>
      <c r="F27" s="24">
        <v>20000</v>
      </c>
    </row>
    <row r="28" spans="2:14" ht="13.5" thickBot="1" x14ac:dyDescent="0.25">
      <c r="B28" s="5" t="s">
        <v>26</v>
      </c>
      <c r="C28" s="4" t="s">
        <v>25</v>
      </c>
      <c r="D28" s="25">
        <v>200000</v>
      </c>
      <c r="E28" s="25">
        <v>95000</v>
      </c>
      <c r="F28" s="26">
        <v>80000</v>
      </c>
    </row>
    <row r="31" spans="2:14" x14ac:dyDescent="0.2">
      <c r="B31" s="2" t="s">
        <v>24</v>
      </c>
    </row>
    <row r="32" spans="2:14" x14ac:dyDescent="0.2">
      <c r="B32" s="1" t="s">
        <v>23</v>
      </c>
    </row>
    <row r="33" spans="2:2" x14ac:dyDescent="0.2">
      <c r="B33" s="1" t="s">
        <v>22</v>
      </c>
    </row>
    <row r="34" spans="2:2" x14ac:dyDescent="0.2">
      <c r="B34" s="1" t="s">
        <v>21</v>
      </c>
    </row>
    <row r="35" spans="2:2" x14ac:dyDescent="0.2">
      <c r="B35" s="1" t="s">
        <v>20</v>
      </c>
    </row>
    <row r="36" spans="2:2" x14ac:dyDescent="0.2">
      <c r="B36" s="3"/>
    </row>
    <row r="37" spans="2:2" x14ac:dyDescent="0.2">
      <c r="B37" s="2" t="s">
        <v>19</v>
      </c>
    </row>
    <row r="38" spans="2:2" x14ac:dyDescent="0.2">
      <c r="B38" s="1" t="s">
        <v>18</v>
      </c>
    </row>
    <row r="39" spans="2:2" x14ac:dyDescent="0.2">
      <c r="B39" s="3"/>
    </row>
    <row r="40" spans="2:2" x14ac:dyDescent="0.2">
      <c r="B40" s="2" t="s">
        <v>17</v>
      </c>
    </row>
    <row r="41" spans="2:2" x14ac:dyDescent="0.2">
      <c r="B41" s="1" t="s">
        <v>16</v>
      </c>
    </row>
    <row r="42" spans="2:2" x14ac:dyDescent="0.2">
      <c r="B42" s="1" t="s">
        <v>15</v>
      </c>
    </row>
    <row r="43" spans="2:2" x14ac:dyDescent="0.2">
      <c r="B43" s="1" t="s">
        <v>14</v>
      </c>
    </row>
    <row r="44" spans="2:2" x14ac:dyDescent="0.2">
      <c r="B44" s="1" t="s">
        <v>13</v>
      </c>
    </row>
    <row r="45" spans="2:2" x14ac:dyDescent="0.2">
      <c r="B45" s="1" t="s">
        <v>12</v>
      </c>
    </row>
    <row r="46" spans="2:2" x14ac:dyDescent="0.2">
      <c r="B46" s="1" t="s">
        <v>11</v>
      </c>
    </row>
    <row r="47" spans="2:2" x14ac:dyDescent="0.2">
      <c r="B47" s="1" t="s">
        <v>10</v>
      </c>
    </row>
    <row r="48" spans="2:2" x14ac:dyDescent="0.2">
      <c r="B48" s="1" t="s">
        <v>9</v>
      </c>
    </row>
    <row r="49" spans="2:2" x14ac:dyDescent="0.2">
      <c r="B49" s="1" t="s">
        <v>8</v>
      </c>
    </row>
    <row r="50" spans="2:2" x14ac:dyDescent="0.2">
      <c r="B50" s="1" t="s">
        <v>7</v>
      </c>
    </row>
    <row r="51" spans="2:2" x14ac:dyDescent="0.2">
      <c r="B51" s="1" t="s">
        <v>6</v>
      </c>
    </row>
    <row r="52" spans="2:2" x14ac:dyDescent="0.2">
      <c r="B52" s="1" t="s">
        <v>5</v>
      </c>
    </row>
    <row r="53" spans="2:2" x14ac:dyDescent="0.2">
      <c r="B53" s="1" t="s">
        <v>4</v>
      </c>
    </row>
    <row r="54" spans="2:2" x14ac:dyDescent="0.2">
      <c r="B54" s="1" t="s">
        <v>3</v>
      </c>
    </row>
    <row r="55" spans="2:2" x14ac:dyDescent="0.2">
      <c r="B55" s="1" t="s">
        <v>2</v>
      </c>
    </row>
    <row r="56" spans="2:2" x14ac:dyDescent="0.2">
      <c r="B56" s="1" t="s">
        <v>1</v>
      </c>
    </row>
    <row r="57" spans="2:2" x14ac:dyDescent="0.2">
      <c r="B57" s="1" t="s">
        <v>0</v>
      </c>
    </row>
  </sheetData>
  <mergeCells count="9">
    <mergeCell ref="H25:I25"/>
    <mergeCell ref="B17:M17"/>
    <mergeCell ref="B18:M18"/>
    <mergeCell ref="B19:M19"/>
    <mergeCell ref="B23:B24"/>
    <mergeCell ref="C23:C24"/>
    <mergeCell ref="D23:D24"/>
    <mergeCell ref="E23:F23"/>
    <mergeCell ref="H24:I24"/>
  </mergeCells>
  <pageMargins left="0.75" right="0.75" top="1" bottom="1" header="0.5" footer="0.5"/>
  <pageSetup orientation="portrait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Masdad Al-Falucky</cp:lastModifiedBy>
  <dcterms:created xsi:type="dcterms:W3CDTF">2019-11-26T03:30:11Z</dcterms:created>
  <dcterms:modified xsi:type="dcterms:W3CDTF">2019-11-29T07:04:13Z</dcterms:modified>
</cp:coreProperties>
</file>