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055" windowHeight="7935" activeTab="1"/>
  </bookViews>
  <sheets>
    <sheet name="IPA2" sheetId="1" r:id="rId1"/>
    <sheet name="Sheet2" sheetId="3" r:id="rId2"/>
  </sheets>
  <externalReferences>
    <externalReference r:id="rId3"/>
    <externalReference r:id="rId4"/>
  </externalReferences>
  <definedNames>
    <definedName name="BINAP">[1]KD2!$B$26:$C$31</definedName>
    <definedName name="BINAS">[1]KD2!$E$26:$F$31</definedName>
    <definedName name="BUDHAP">[1]KD2!$B$112:$C$117</definedName>
    <definedName name="BUDHAR">[1]KD2!$E$83:$F$88</definedName>
    <definedName name="BUDHAS">[1]KD2!$E$112:$F$117</definedName>
    <definedName name="DATA" localSheetId="1">Sheet2!$D$6:$K$14</definedName>
    <definedName name="DATA">'IPA2'!$D$6:$K$14</definedName>
    <definedName name="datavlookup" localSheetId="1">Sheet2!$A$6:$K$14</definedName>
    <definedName name="datavlookup">'IPA2'!$A$6:$K$14</definedName>
    <definedName name="dua" hidden="1">[2]KARTU!$I$3</definedName>
    <definedName name="empat" hidden="1">[2]KARTU!$K$3</definedName>
    <definedName name="FOTOQ" hidden="1">[2]FOTOQ!$F$3:$F$54</definedName>
    <definedName name="HINDHUP">[1]KD2!$B$105:$C$110</definedName>
    <definedName name="HINDHUR">[1]KD2!$B$83:$C$88</definedName>
    <definedName name="HINDHUS">[1]KD2!$E$105:$F$110</definedName>
    <definedName name="IPAP">[1]KD2!$B$33:$C$38</definedName>
    <definedName name="IPAS">[1]KD2!$E$33:$F$38</definedName>
    <definedName name="IPSP">[1]KD2!$B$47:$C$52</definedName>
    <definedName name="IPSS">[1]KD2!$E$47:$F$52</definedName>
    <definedName name="ISLAMP">[1]KD2!$B$91:$C$96</definedName>
    <definedName name="ISLAMR">[1]KD2!$B$76:$C$81</definedName>
    <definedName name="ISLAMS">[1]KD2!$E$91:$F$96</definedName>
    <definedName name="jenis">[1]siswa!$H$58:$I$59</definedName>
    <definedName name="KRISTENP">[1]KD2!$B$98:$C$103</definedName>
    <definedName name="KRISTENR">[1]KD2!$E$76:$F$81</definedName>
    <definedName name="KRISTENS">[1]KD2!$E$98:$F$103</definedName>
    <definedName name="MTKP">[1]KD2!$B$40:$C$45</definedName>
    <definedName name="MTKS">[1]KD2!$E$40:$F$45</definedName>
    <definedName name="MULOKP">[1]KD2!$B$68:$C$73</definedName>
    <definedName name="MULOKS">[1]KD2!$E$68:$F$73</definedName>
    <definedName name="NAMA">[1]siswa!$A$7:$N$56</definedName>
    <definedName name="PJOKP">[1]KD2!$B$61:$C$66</definedName>
    <definedName name="PJOKS">[1]KD2!$E$61:$F$66</definedName>
    <definedName name="PKNP">[1]KD2!$B$19:$C$24</definedName>
    <definedName name="PKNS">[1]KD2!$E$19:$F$24</definedName>
    <definedName name="satu" hidden="1">[2]KARTU!$H$3</definedName>
    <definedName name="SBKP">[1]KD2!$B$54:$C$59</definedName>
    <definedName name="SBKS">[1]KD2!$E$54:$F$59</definedName>
    <definedName name="SEPIRIT">[1]KD2!$B$4:$C$9</definedName>
    <definedName name="SETATUS">[1]rapor!$H$80:$I$83</definedName>
    <definedName name="SOSIAL">[1]KD2!$E$4:$F$9</definedName>
    <definedName name="tiga" hidden="1">[2]KARTU!$J$3</definedName>
  </definedNames>
  <calcPr calcId="144525"/>
</workbook>
</file>

<file path=xl/calcChain.xml><?xml version="1.0" encoding="utf-8"?>
<calcChain xmlns="http://schemas.openxmlformats.org/spreadsheetml/2006/main">
  <c r="E54" i="3" l="1"/>
  <c r="K54" i="3"/>
  <c r="J54" i="3"/>
  <c r="I54" i="3"/>
  <c r="H54" i="3"/>
  <c r="G54" i="3"/>
  <c r="F54" i="3"/>
  <c r="D54" i="3"/>
  <c r="C54" i="3"/>
  <c r="B54" i="3"/>
  <c r="L52" i="3"/>
  <c r="K52" i="3"/>
  <c r="L50" i="3"/>
  <c r="K50" i="3"/>
  <c r="L49" i="3"/>
  <c r="K49" i="3"/>
  <c r="L48" i="3"/>
  <c r="K48" i="3"/>
  <c r="L47" i="3"/>
  <c r="K47" i="3"/>
  <c r="L46" i="3"/>
  <c r="K46" i="3"/>
  <c r="L45" i="3"/>
  <c r="K45" i="3"/>
  <c r="L44" i="3"/>
  <c r="K44" i="3"/>
  <c r="L43" i="3"/>
  <c r="K43" i="3"/>
  <c r="L42" i="3"/>
  <c r="K42" i="3"/>
  <c r="L41" i="3"/>
  <c r="K41" i="3"/>
  <c r="L40" i="3"/>
  <c r="K40" i="3"/>
  <c r="L39" i="3"/>
  <c r="K39" i="3"/>
  <c r="L38" i="3"/>
  <c r="K38" i="3"/>
  <c r="L37" i="3"/>
  <c r="K37" i="3"/>
  <c r="L36" i="3"/>
  <c r="K36" i="3"/>
  <c r="L35" i="3"/>
  <c r="K35" i="3"/>
  <c r="L34" i="3"/>
  <c r="K34" i="3"/>
  <c r="L33" i="3"/>
  <c r="K33" i="3"/>
  <c r="L32" i="3"/>
  <c r="K32" i="3"/>
  <c r="L31" i="3"/>
  <c r="K31" i="3"/>
  <c r="L30" i="3"/>
  <c r="K30" i="3"/>
  <c r="L29" i="3"/>
  <c r="K29" i="3"/>
  <c r="L28" i="3"/>
  <c r="K28" i="3"/>
  <c r="L27" i="3"/>
  <c r="K27" i="3"/>
  <c r="L26" i="3"/>
  <c r="K26" i="3"/>
  <c r="L25" i="3"/>
  <c r="K25" i="3"/>
  <c r="L24" i="3"/>
  <c r="K24" i="3"/>
  <c r="L23" i="3"/>
  <c r="K23" i="3"/>
  <c r="L22" i="3"/>
  <c r="K22" i="3"/>
  <c r="L21" i="3"/>
  <c r="K21" i="3"/>
  <c r="L20" i="3"/>
  <c r="K20" i="3"/>
  <c r="L19" i="3"/>
  <c r="K19" i="3"/>
  <c r="L18" i="3"/>
  <c r="K18" i="3"/>
  <c r="L17" i="3"/>
  <c r="K17" i="3"/>
  <c r="L16" i="3"/>
  <c r="K16" i="3"/>
  <c r="L15" i="3"/>
  <c r="K15" i="3"/>
  <c r="L14" i="3"/>
  <c r="K14" i="3"/>
  <c r="L13" i="3"/>
  <c r="K13" i="3"/>
  <c r="L12" i="3"/>
  <c r="K12" i="3"/>
  <c r="L11" i="3"/>
  <c r="K11" i="3"/>
  <c r="L10" i="3"/>
  <c r="K10" i="3"/>
  <c r="L9" i="3"/>
  <c r="K9" i="3"/>
  <c r="L8" i="3"/>
  <c r="K8" i="3"/>
  <c r="L7" i="3"/>
  <c r="K7" i="3"/>
  <c r="L6" i="3"/>
  <c r="K6" i="3"/>
  <c r="J54" i="1"/>
  <c r="I54" i="1"/>
  <c r="H54" i="1"/>
  <c r="G54" i="1"/>
  <c r="F54" i="1"/>
  <c r="E54" i="1"/>
  <c r="D54" i="1"/>
  <c r="C54" i="1"/>
  <c r="B54" i="1"/>
  <c r="L52" i="1"/>
  <c r="K52" i="1"/>
  <c r="L50" i="1"/>
  <c r="K50" i="1"/>
  <c r="L49" i="1"/>
  <c r="K49" i="1"/>
  <c r="L48" i="1"/>
  <c r="K48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K54" i="1" s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L6" i="1"/>
  <c r="K6" i="1"/>
</calcChain>
</file>

<file path=xl/sharedStrings.xml><?xml version="1.0" encoding="utf-8"?>
<sst xmlns="http://schemas.openxmlformats.org/spreadsheetml/2006/main" count="90" uniqueCount="22">
  <si>
    <t>I P A</t>
  </si>
  <si>
    <t>NO</t>
  </si>
  <si>
    <t>IND</t>
  </si>
  <si>
    <t>NAMA SISWA</t>
  </si>
  <si>
    <t>L/P</t>
  </si>
  <si>
    <t>KOMPETENSI DASAR ( KD )</t>
  </si>
  <si>
    <t>NILAI SUMATIF</t>
  </si>
  <si>
    <t>JML</t>
  </si>
  <si>
    <t>RATA H</t>
  </si>
  <si>
    <t>ADYT</t>
  </si>
  <si>
    <t>L</t>
  </si>
  <si>
    <t>AGIL MUNAZAT</t>
  </si>
  <si>
    <t>AMELIA CAHYANI</t>
  </si>
  <si>
    <t>P</t>
  </si>
  <si>
    <t>ANNISA PUTRI MAQFIRA</t>
  </si>
  <si>
    <t>ARAS AFSHIN RAHADIAN</t>
  </si>
  <si>
    <t>AURAH NABILA</t>
  </si>
  <si>
    <t>AZZAHRA TENDRI ABENG</t>
  </si>
  <si>
    <t>BIYANKA DWI CAHYA</t>
  </si>
  <si>
    <t>DESI MUTIARA PUTRI</t>
  </si>
  <si>
    <t>KD 1</t>
  </si>
  <si>
    <t>Rumus  Menampilkan NAMA DAN NILAI DI KOLOM HIJAU   SESUAI DATA  DIATAS                                  DENGAN KUNCI  DI KOLOM   WARNA MERAH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</si>
</sst>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_);_(@_)"/>
    <numFmt numFmtId="165" formatCode="_ * #,##0_ ;_ * \-#,##0_ ;_ * &quot;-&quot;_ ;_ @_ 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mbria"/>
      <family val="1"/>
      <scheme val="major"/>
    </font>
    <font>
      <b/>
      <sz val="14"/>
      <color theme="0"/>
      <name val="Cambria"/>
      <family val="1"/>
      <scheme val="major"/>
    </font>
    <font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sz val="14"/>
      <name val="Cambria"/>
      <family val="1"/>
      <scheme val="major"/>
    </font>
    <font>
      <sz val="14"/>
      <color theme="0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0"/>
      <color theme="0"/>
      <name val="Cambria"/>
      <family val="1"/>
      <scheme val="major"/>
    </font>
    <font>
      <b/>
      <sz val="9"/>
      <color theme="0"/>
      <name val="Cambria"/>
      <family val="1"/>
      <scheme val="major"/>
    </font>
    <font>
      <b/>
      <sz val="10"/>
      <name val="Cambria"/>
      <family val="1"/>
      <scheme val="major"/>
    </font>
    <font>
      <sz val="9"/>
      <color theme="1"/>
      <name val="Calibri"/>
      <family val="2"/>
      <scheme val="minor"/>
    </font>
    <font>
      <i/>
      <sz val="11"/>
      <name val="Cambria"/>
      <family val="1"/>
      <scheme val="major"/>
    </font>
    <font>
      <sz val="11"/>
      <color theme="0"/>
      <name val="Cambria"/>
      <family val="1"/>
      <scheme val="maj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1"/>
      <color indexed="60"/>
      <name val="Calibri"/>
      <family val="2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0"/>
      <name val="Arial"/>
      <family val="2"/>
    </font>
    <font>
      <i/>
      <sz val="11"/>
      <color indexed="23"/>
      <name val="Calibri"/>
      <family val="2"/>
      <charset val="1"/>
    </font>
    <font>
      <sz val="11"/>
      <color indexed="17"/>
      <name val="Calibri"/>
      <family val="2"/>
      <charset val="1"/>
    </font>
    <font>
      <b/>
      <sz val="15"/>
      <color indexed="62"/>
      <name val="Calibri"/>
      <family val="2"/>
      <charset val="1"/>
    </font>
    <font>
      <b/>
      <sz val="13"/>
      <color indexed="62"/>
      <name val="Calibri"/>
      <family val="2"/>
      <charset val="1"/>
    </font>
    <font>
      <b/>
      <sz val="11"/>
      <color indexed="62"/>
      <name val="Calibri"/>
      <family val="2"/>
      <charset val="1"/>
    </font>
    <font>
      <sz val="11"/>
      <color indexed="62"/>
      <name val="Calibri"/>
      <family val="2"/>
      <charset val="1"/>
    </font>
    <font>
      <sz val="11"/>
      <color indexed="52"/>
      <name val="Calibri"/>
      <family val="2"/>
      <charset val="1"/>
    </font>
    <font>
      <sz val="8"/>
      <name val="Arial"/>
      <family val="2"/>
      <charset val="134"/>
    </font>
    <font>
      <sz val="12"/>
      <color theme="1"/>
      <name val="Cambria"/>
      <family val="2"/>
    </font>
    <font>
      <sz val="14"/>
      <color theme="1"/>
      <name val="Cambria"/>
      <family val="2"/>
      <charset val="1"/>
    </font>
    <font>
      <b/>
      <sz val="11"/>
      <color indexed="63"/>
      <name val="Calibri"/>
      <family val="2"/>
      <charset val="1"/>
    </font>
    <font>
      <b/>
      <sz val="18"/>
      <color indexed="62"/>
      <name val="Cambria"/>
      <family val="2"/>
      <charset val="1"/>
    </font>
    <font>
      <b/>
      <sz val="11"/>
      <color indexed="8"/>
      <name val="Calibri"/>
      <family val="2"/>
      <charset val="1"/>
    </font>
    <font>
      <sz val="11"/>
      <color indexed="10"/>
      <name val="Calibri"/>
      <family val="2"/>
      <charset val="1"/>
    </font>
    <font>
      <sz val="12"/>
      <color rgb="FF000000"/>
      <name val="Cambria"/>
      <family val="1"/>
    </font>
    <font>
      <sz val="10"/>
      <color rgb="FF000000"/>
      <name val="Cambria"/>
      <family val="1"/>
    </font>
    <font>
      <sz val="12"/>
      <name val="Cambria"/>
      <family val="1"/>
      <scheme val="major"/>
    </font>
    <font>
      <sz val="12"/>
      <color theme="0"/>
      <name val="Cambria"/>
      <family val="1"/>
      <scheme val="major"/>
    </font>
    <font>
      <b/>
      <i/>
      <sz val="12"/>
      <name val="Cambria"/>
      <family val="1"/>
      <scheme val="major"/>
    </font>
    <font>
      <sz val="10"/>
      <color theme="0"/>
      <name val="Cambria"/>
      <family val="1"/>
      <scheme val="major"/>
    </font>
  </fonts>
  <fills count="3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rgb="FFD8D8D8"/>
        <bgColor indexed="64"/>
      </patternFill>
    </fill>
    <fill>
      <patternFill patternType="solid">
        <fgColor rgb="FF00B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97">
    <xf numFmtId="0" fontId="0" fillId="0" borderId="0"/>
    <xf numFmtId="0" fontId="1" fillId="0" borderId="0"/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22" borderId="12" applyNumberFormat="0" applyAlignment="0" applyProtection="0">
      <alignment vertical="center"/>
    </xf>
    <xf numFmtId="0" fontId="21" fillId="22" borderId="12" applyNumberFormat="0" applyAlignment="0" applyProtection="0">
      <alignment vertical="center"/>
    </xf>
    <xf numFmtId="0" fontId="21" fillId="22" borderId="12" applyNumberFormat="0" applyAlignment="0" applyProtection="0">
      <alignment vertical="center"/>
    </xf>
    <xf numFmtId="0" fontId="21" fillId="22" borderId="12" applyNumberFormat="0" applyAlignment="0" applyProtection="0">
      <alignment vertical="center"/>
    </xf>
    <xf numFmtId="0" fontId="22" fillId="23" borderId="13" applyNumberFormat="0" applyAlignment="0" applyProtection="0">
      <alignment vertical="center"/>
    </xf>
    <xf numFmtId="0" fontId="22" fillId="23" borderId="13" applyNumberFormat="0" applyAlignment="0" applyProtection="0">
      <alignment vertical="center"/>
    </xf>
    <xf numFmtId="0" fontId="22" fillId="23" borderId="13" applyNumberFormat="0" applyAlignment="0" applyProtection="0">
      <alignment vertical="center"/>
    </xf>
    <xf numFmtId="0" fontId="22" fillId="23" borderId="13" applyNumberFormat="0" applyAlignment="0" applyProtection="0">
      <alignment vertical="center"/>
    </xf>
    <xf numFmtId="164" fontId="23" fillId="0" borderId="0" applyFont="0" applyFill="0" applyBorder="0" applyAlignment="0" applyProtection="0"/>
    <xf numFmtId="165" fontId="18" fillId="0" borderId="0" applyFont="0" applyFill="0" applyBorder="0" applyAlignment="0" applyProtection="0">
      <alignment vertical="center"/>
    </xf>
    <xf numFmtId="165" fontId="18" fillId="0" borderId="0" applyFont="0" applyFill="0" applyBorder="0" applyAlignment="0" applyProtection="0">
      <alignment vertical="center"/>
    </xf>
    <xf numFmtId="165" fontId="18" fillId="0" borderId="0" applyFont="0" applyFill="0" applyBorder="0" applyAlignment="0" applyProtection="0">
      <alignment vertical="center"/>
    </xf>
    <xf numFmtId="165" fontId="18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24" borderId="0" applyNumberFormat="0" applyFont="0" applyBorder="0" applyAlignment="0" applyProtection="0"/>
    <xf numFmtId="0" fontId="26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8" fillId="0" borderId="0">
      <alignment vertical="center"/>
    </xf>
    <xf numFmtId="0" fontId="23" fillId="0" borderId="0"/>
    <xf numFmtId="0" fontId="31" fillId="0" borderId="0" applyNumberFormat="0" applyBorder="0">
      <alignment vertical="center"/>
    </xf>
    <xf numFmtId="0" fontId="31" fillId="0" borderId="0" applyNumberFormat="0" applyBorder="0">
      <alignment vertical="center"/>
    </xf>
    <xf numFmtId="0" fontId="31" fillId="0" borderId="0" applyNumberFormat="0" applyBorder="0">
      <alignment vertical="center"/>
    </xf>
    <xf numFmtId="0" fontId="31" fillId="0" borderId="0" applyNumberFormat="0" applyBorder="0">
      <alignment vertical="center"/>
    </xf>
    <xf numFmtId="0" fontId="32" fillId="0" borderId="0"/>
    <xf numFmtId="0" fontId="23" fillId="0" borderId="0"/>
    <xf numFmtId="0" fontId="3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1" fillId="0" borderId="0" applyNumberFormat="0" applyBorder="0">
      <alignment vertical="center"/>
    </xf>
    <xf numFmtId="0" fontId="31" fillId="0" borderId="0" applyNumberFormat="0" applyBorder="0">
      <alignment vertical="center"/>
    </xf>
    <xf numFmtId="0" fontId="31" fillId="0" borderId="0" applyNumberFormat="0" applyBorder="0">
      <alignment vertical="center"/>
    </xf>
    <xf numFmtId="0" fontId="31" fillId="0" borderId="0" applyNumberFormat="0" applyBorder="0">
      <alignment vertical="center"/>
    </xf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23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 applyNumberFormat="0" applyBorder="0">
      <alignment vertical="center"/>
    </xf>
    <xf numFmtId="0" fontId="31" fillId="0" borderId="0" applyNumberFormat="0" applyBorder="0">
      <alignment vertical="center"/>
    </xf>
    <xf numFmtId="0" fontId="31" fillId="0" borderId="0" applyNumberFormat="0" applyBorder="0">
      <alignment vertical="center"/>
    </xf>
    <xf numFmtId="0" fontId="31" fillId="0" borderId="0" applyNumberFormat="0" applyBorder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26" borderId="18" applyNumberFormat="0" applyFont="0" applyAlignment="0" applyProtection="0">
      <alignment vertical="center"/>
    </xf>
    <xf numFmtId="0" fontId="18" fillId="26" borderId="18" applyNumberFormat="0" applyFont="0" applyAlignment="0" applyProtection="0">
      <alignment vertical="center"/>
    </xf>
    <xf numFmtId="0" fontId="18" fillId="26" borderId="18" applyNumberFormat="0" applyFont="0" applyAlignment="0" applyProtection="0">
      <alignment vertical="center"/>
    </xf>
    <xf numFmtId="0" fontId="18" fillId="26" borderId="18" applyNumberFormat="0" applyFont="0" applyAlignment="0" applyProtection="0">
      <alignment vertical="center"/>
    </xf>
    <xf numFmtId="0" fontId="34" fillId="22" borderId="19" applyNumberFormat="0" applyAlignment="0" applyProtection="0">
      <alignment vertical="center"/>
    </xf>
    <xf numFmtId="0" fontId="34" fillId="22" borderId="19" applyNumberFormat="0" applyAlignment="0" applyProtection="0">
      <alignment vertical="center"/>
    </xf>
    <xf numFmtId="0" fontId="34" fillId="22" borderId="19" applyNumberFormat="0" applyAlignment="0" applyProtection="0">
      <alignment vertical="center"/>
    </xf>
    <xf numFmtId="0" fontId="34" fillId="22" borderId="19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3" fillId="27" borderId="0" applyNumberFormat="0" applyFont="0" applyBorder="0" applyAlignment="0" applyProtection="0"/>
  </cellStyleXfs>
  <cellXfs count="60">
    <xf numFmtId="0" fontId="0" fillId="0" borderId="0" xfId="0"/>
    <xf numFmtId="0" fontId="2" fillId="0" borderId="0" xfId="1" applyFont="1" applyAlignment="1">
      <alignment horizontal="center"/>
    </xf>
    <xf numFmtId="0" fontId="9" fillId="6" borderId="7" xfId="1" applyFont="1" applyFill="1" applyBorder="1" applyAlignment="1" applyProtection="1">
      <alignment horizontal="center" vertical="center" wrapText="1"/>
      <protection locked="0"/>
    </xf>
    <xf numFmtId="0" fontId="10" fillId="6" borderId="7" xfId="1" applyFont="1" applyFill="1" applyBorder="1" applyAlignment="1" applyProtection="1">
      <alignment horizontal="center" vertical="center" wrapText="1"/>
      <protection locked="0"/>
    </xf>
    <xf numFmtId="0" fontId="11" fillId="6" borderId="0" xfId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center"/>
    </xf>
    <xf numFmtId="0" fontId="12" fillId="7" borderId="5" xfId="1" applyFont="1" applyFill="1" applyBorder="1" applyAlignment="1">
      <alignment horizontal="center" vertical="center" wrapText="1"/>
    </xf>
    <xf numFmtId="1" fontId="13" fillId="4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7" borderId="5" xfId="1" applyFont="1" applyFill="1" applyBorder="1" applyAlignment="1" applyProtection="1">
      <alignment horizontal="center" vertical="center"/>
      <protection hidden="1"/>
    </xf>
    <xf numFmtId="0" fontId="8" fillId="0" borderId="5" xfId="1" applyFont="1" applyBorder="1" applyAlignment="1" applyProtection="1">
      <alignment horizontal="center" vertical="center"/>
      <protection locked="0"/>
    </xf>
    <xf numFmtId="0" fontId="8" fillId="0" borderId="9" xfId="1" applyFont="1" applyBorder="1" applyAlignment="1" applyProtection="1">
      <alignment horizontal="center" vertical="center"/>
      <protection locked="0"/>
    </xf>
    <xf numFmtId="0" fontId="8" fillId="0" borderId="7" xfId="1" applyFont="1" applyBorder="1" applyAlignment="1" applyProtection="1">
      <alignment horizontal="center" vertical="center"/>
      <protection locked="0"/>
    </xf>
    <xf numFmtId="0" fontId="8" fillId="0" borderId="1" xfId="1" applyFont="1" applyBorder="1" applyAlignment="1" applyProtection="1">
      <alignment horizontal="center" vertical="center"/>
      <protection locked="0"/>
    </xf>
    <xf numFmtId="0" fontId="8" fillId="0" borderId="5" xfId="1" applyFont="1" applyBorder="1" applyAlignment="1" applyProtection="1">
      <alignment horizontal="center"/>
      <protection locked="0"/>
    </xf>
    <xf numFmtId="0" fontId="8" fillId="0" borderId="9" xfId="1" applyFont="1" applyBorder="1" applyAlignment="1" applyProtection="1">
      <alignment horizontal="center"/>
      <protection locked="0"/>
    </xf>
    <xf numFmtId="0" fontId="8" fillId="0" borderId="4" xfId="1" applyFont="1" applyBorder="1" applyAlignment="1" applyProtection="1">
      <alignment horizontal="center"/>
      <protection locked="0"/>
    </xf>
    <xf numFmtId="0" fontId="8" fillId="0" borderId="10" xfId="1" applyFont="1" applyBorder="1" applyAlignment="1" applyProtection="1">
      <alignment horizontal="center"/>
      <protection locked="0"/>
    </xf>
    <xf numFmtId="0" fontId="8" fillId="0" borderId="7" xfId="1" applyFont="1" applyBorder="1" applyAlignment="1" applyProtection="1">
      <alignment horizontal="center"/>
      <protection locked="0"/>
    </xf>
    <xf numFmtId="0" fontId="8" fillId="0" borderId="1" xfId="1" applyFont="1" applyBorder="1" applyAlignment="1" applyProtection="1">
      <alignment horizontal="center"/>
      <protection locked="0"/>
    </xf>
    <xf numFmtId="0" fontId="8" fillId="8" borderId="5" xfId="1" applyFont="1" applyFill="1" applyBorder="1" applyAlignment="1" applyProtection="1">
      <alignment horizontal="center"/>
      <protection locked="0"/>
    </xf>
    <xf numFmtId="0" fontId="8" fillId="8" borderId="9" xfId="1" applyFont="1" applyFill="1" applyBorder="1" applyAlignment="1" applyProtection="1">
      <alignment horizontal="center"/>
      <protection locked="0"/>
    </xf>
    <xf numFmtId="0" fontId="8" fillId="8" borderId="0" xfId="1" applyFont="1" applyFill="1" applyBorder="1" applyAlignment="1" applyProtection="1">
      <alignment horizontal="center"/>
      <protection locked="0"/>
    </xf>
    <xf numFmtId="0" fontId="14" fillId="8" borderId="5" xfId="1" applyFont="1" applyFill="1" applyBorder="1" applyAlignment="1" applyProtection="1">
      <alignment horizontal="center"/>
      <protection locked="0"/>
    </xf>
    <xf numFmtId="0" fontId="1" fillId="0" borderId="0" xfId="1" applyFont="1" applyAlignment="1">
      <alignment horizontal="center"/>
    </xf>
    <xf numFmtId="0" fontId="14" fillId="8" borderId="9" xfId="1" applyFont="1" applyFill="1" applyBorder="1" applyAlignment="1" applyProtection="1">
      <alignment horizontal="center"/>
      <protection locked="0"/>
    </xf>
    <xf numFmtId="0" fontId="4" fillId="7" borderId="9" xfId="1" applyFont="1" applyFill="1" applyBorder="1" applyAlignment="1" applyProtection="1">
      <alignment horizontal="center" vertical="center"/>
      <protection hidden="1"/>
    </xf>
    <xf numFmtId="0" fontId="15" fillId="0" borderId="0" xfId="1" applyFont="1"/>
    <xf numFmtId="0" fontId="17" fillId="0" borderId="0" xfId="1" applyFont="1"/>
    <xf numFmtId="0" fontId="12" fillId="0" borderId="0" xfId="1" applyFont="1" applyAlignment="1">
      <alignment horizontal="center"/>
    </xf>
    <xf numFmtId="0" fontId="4" fillId="7" borderId="1" xfId="1" applyFont="1" applyFill="1" applyBorder="1" applyAlignment="1" applyProtection="1">
      <alignment horizontal="center" vertical="center"/>
      <protection hidden="1"/>
    </xf>
    <xf numFmtId="0" fontId="4" fillId="7" borderId="9" xfId="1" applyFont="1" applyFill="1" applyBorder="1" applyAlignment="1" applyProtection="1">
      <alignment horizontal="center"/>
      <protection hidden="1"/>
    </xf>
    <xf numFmtId="0" fontId="8" fillId="0" borderId="8" xfId="1" applyFont="1" applyBorder="1" applyAlignment="1" applyProtection="1">
      <alignment horizontal="center" vertical="center"/>
      <protection locked="0"/>
    </xf>
    <xf numFmtId="0" fontId="8" fillId="0" borderId="11" xfId="1" applyFont="1" applyBorder="1" applyAlignment="1" applyProtection="1">
      <alignment horizontal="center" vertical="center"/>
      <protection locked="0"/>
    </xf>
    <xf numFmtId="0" fontId="8" fillId="0" borderId="11" xfId="1" applyFont="1" applyBorder="1" applyAlignment="1" applyProtection="1">
      <alignment horizontal="center"/>
      <protection locked="0"/>
    </xf>
    <xf numFmtId="0" fontId="8" fillId="0" borderId="6" xfId="1" applyFont="1" applyBorder="1" applyAlignment="1" applyProtection="1">
      <alignment horizontal="center"/>
      <protection locked="0"/>
    </xf>
    <xf numFmtId="0" fontId="8" fillId="0" borderId="8" xfId="1" applyFont="1" applyBorder="1" applyAlignment="1" applyProtection="1">
      <alignment horizontal="center"/>
      <protection locked="0"/>
    </xf>
    <xf numFmtId="0" fontId="8" fillId="8" borderId="11" xfId="1" applyFont="1" applyFill="1" applyBorder="1" applyAlignment="1" applyProtection="1">
      <alignment horizontal="center"/>
      <protection locked="0"/>
    </xf>
    <xf numFmtId="0" fontId="14" fillId="8" borderId="11" xfId="1" applyFont="1" applyFill="1" applyBorder="1" applyAlignment="1" applyProtection="1">
      <alignment horizontal="center"/>
      <protection locked="0"/>
    </xf>
    <xf numFmtId="0" fontId="38" fillId="28" borderId="5" xfId="0" applyFont="1" applyFill="1" applyBorder="1" applyAlignment="1">
      <alignment horizontal="center"/>
    </xf>
    <xf numFmtId="0" fontId="39" fillId="28" borderId="5" xfId="0" applyFont="1" applyFill="1" applyBorder="1" applyAlignment="1">
      <alignment wrapText="1"/>
    </xf>
    <xf numFmtId="0" fontId="39" fillId="28" borderId="5" xfId="0" applyFont="1" applyFill="1" applyBorder="1" applyAlignment="1">
      <alignment horizontal="center" wrapText="1"/>
    </xf>
    <xf numFmtId="0" fontId="5" fillId="7" borderId="5" xfId="1" applyFont="1" applyFill="1" applyBorder="1" applyAlignment="1" applyProtection="1">
      <alignment horizontal="left" vertical="center" wrapText="1"/>
      <protection hidden="1"/>
    </xf>
    <xf numFmtId="0" fontId="5" fillId="7" borderId="5" xfId="1" applyFont="1" applyFill="1" applyBorder="1" applyAlignment="1" applyProtection="1">
      <alignment horizontal="center" vertical="center" wrapText="1"/>
      <protection hidden="1"/>
    </xf>
    <xf numFmtId="0" fontId="6" fillId="5" borderId="5" xfId="1" applyFont="1" applyFill="1" applyBorder="1" applyAlignment="1">
      <alignment horizontal="center"/>
    </xf>
    <xf numFmtId="0" fontId="4" fillId="29" borderId="5" xfId="1" applyFont="1" applyFill="1" applyBorder="1" applyAlignment="1" applyProtection="1">
      <alignment horizontal="center" vertical="center"/>
      <protection hidden="1"/>
    </xf>
    <xf numFmtId="0" fontId="5" fillId="29" borderId="5" xfId="1" applyFont="1" applyFill="1" applyBorder="1" applyAlignment="1" applyProtection="1">
      <alignment horizontal="center" vertical="center" wrapText="1"/>
      <protection hidden="1"/>
    </xf>
    <xf numFmtId="0" fontId="41" fillId="9" borderId="9" xfId="1" applyFont="1" applyFill="1" applyBorder="1" applyAlignment="1" applyProtection="1">
      <alignment horizontal="center" vertical="center"/>
      <protection hidden="1"/>
    </xf>
    <xf numFmtId="0" fontId="41" fillId="6" borderId="4" xfId="1" applyFont="1" applyFill="1" applyBorder="1" applyAlignment="1">
      <alignment horizontal="center" vertical="center"/>
    </xf>
    <xf numFmtId="0" fontId="43" fillId="6" borderId="4" xfId="1" applyFont="1" applyFill="1" applyBorder="1" applyAlignment="1">
      <alignment horizontal="center" vertical="center"/>
    </xf>
    <xf numFmtId="0" fontId="7" fillId="6" borderId="4" xfId="1" applyFont="1" applyFill="1" applyBorder="1" applyAlignment="1">
      <alignment horizontal="center" vertical="center"/>
    </xf>
    <xf numFmtId="0" fontId="41" fillId="6" borderId="4" xfId="1" applyFont="1" applyFill="1" applyBorder="1" applyAlignment="1">
      <alignment vertical="center"/>
    </xf>
    <xf numFmtId="0" fontId="43" fillId="6" borderId="4" xfId="1" applyFont="1" applyFill="1" applyBorder="1" applyAlignment="1">
      <alignment vertical="center"/>
    </xf>
    <xf numFmtId="0" fontId="42" fillId="8" borderId="21" xfId="1" applyFont="1" applyFill="1" applyBorder="1" applyAlignment="1" applyProtection="1">
      <alignment horizontal="center" vertical="center" wrapText="1"/>
      <protection hidden="1"/>
    </xf>
    <xf numFmtId="0" fontId="40" fillId="8" borderId="0" xfId="1" applyFont="1" applyFill="1" applyBorder="1" applyAlignment="1" applyProtection="1">
      <alignment horizontal="center" vertical="center" wrapText="1"/>
      <protection hidden="1"/>
    </xf>
    <xf numFmtId="0" fontId="40" fillId="8" borderId="22" xfId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 applyAlignment="1">
      <alignment horizontal="center"/>
    </xf>
    <xf numFmtId="0" fontId="6" fillId="4" borderId="5" xfId="1" applyFont="1" applyFill="1" applyBorder="1" applyAlignment="1">
      <alignment horizontal="center"/>
    </xf>
    <xf numFmtId="0" fontId="3" fillId="3" borderId="1" xfId="1" applyFont="1" applyFill="1" applyBorder="1" applyAlignment="1" applyProtection="1">
      <alignment horizontal="center" vertical="center"/>
      <protection hidden="1"/>
    </xf>
    <xf numFmtId="0" fontId="3" fillId="3" borderId="2" xfId="1" applyFont="1" applyFill="1" applyBorder="1" applyAlignment="1" applyProtection="1">
      <alignment horizontal="center" vertical="center"/>
      <protection hidden="1"/>
    </xf>
    <xf numFmtId="0" fontId="3" fillId="3" borderId="3" xfId="1" applyFont="1" applyFill="1" applyBorder="1" applyAlignment="1" applyProtection="1">
      <alignment horizontal="center" vertical="center"/>
      <protection hidden="1"/>
    </xf>
  </cellXfs>
  <cellStyles count="497">
    <cellStyle name="20% - Accent1 2" xfId="2"/>
    <cellStyle name="20% - Accent1 3" xfId="3"/>
    <cellStyle name="20% - Accent1 4" xfId="4"/>
    <cellStyle name="20% - Accent1 5" xfId="5"/>
    <cellStyle name="20% - Accent2 2" xfId="6"/>
    <cellStyle name="20% - Accent2 3" xfId="7"/>
    <cellStyle name="20% - Accent2 4" xfId="8"/>
    <cellStyle name="20% - Accent2 5" xfId="9"/>
    <cellStyle name="20% - Accent3 2" xfId="10"/>
    <cellStyle name="20% - Accent3 3" xfId="11"/>
    <cellStyle name="20% - Accent3 4" xfId="12"/>
    <cellStyle name="20% - Accent3 5" xfId="13"/>
    <cellStyle name="20% - Accent4 2" xfId="14"/>
    <cellStyle name="20% - Accent4 3" xfId="15"/>
    <cellStyle name="20% - Accent4 4" xfId="16"/>
    <cellStyle name="20% - Accent4 5" xfId="17"/>
    <cellStyle name="20% - Accent5 2" xfId="18"/>
    <cellStyle name="20% - Accent5 3" xfId="19"/>
    <cellStyle name="20% - Accent5 4" xfId="20"/>
    <cellStyle name="20% - Accent5 5" xfId="21"/>
    <cellStyle name="20% - Accent6 2" xfId="22"/>
    <cellStyle name="20% - Accent6 3" xfId="23"/>
    <cellStyle name="20% - Accent6 4" xfId="24"/>
    <cellStyle name="20% - Accent6 5" xfId="25"/>
    <cellStyle name="40% - Accent1 2" xfId="26"/>
    <cellStyle name="40% - Accent1 3" xfId="27"/>
    <cellStyle name="40% - Accent1 4" xfId="28"/>
    <cellStyle name="40% - Accent1 5" xfId="29"/>
    <cellStyle name="40% - Accent2 2" xfId="30"/>
    <cellStyle name="40% - Accent2 3" xfId="31"/>
    <cellStyle name="40% - Accent2 4" xfId="32"/>
    <cellStyle name="40% - Accent2 5" xfId="33"/>
    <cellStyle name="40% - Accent3 2" xfId="34"/>
    <cellStyle name="40% - Accent3 3" xfId="35"/>
    <cellStyle name="40% - Accent3 4" xfId="36"/>
    <cellStyle name="40% - Accent3 5" xfId="37"/>
    <cellStyle name="40% - Accent4 2" xfId="38"/>
    <cellStyle name="40% - Accent4 3" xfId="39"/>
    <cellStyle name="40% - Accent4 4" xfId="40"/>
    <cellStyle name="40% - Accent4 5" xfId="41"/>
    <cellStyle name="40% - Accent5 2" xfId="42"/>
    <cellStyle name="40% - Accent5 3" xfId="43"/>
    <cellStyle name="40% - Accent5 4" xfId="44"/>
    <cellStyle name="40% - Accent5 5" xfId="45"/>
    <cellStyle name="40% - Accent6 2" xfId="46"/>
    <cellStyle name="40% - Accent6 3" xfId="47"/>
    <cellStyle name="40% - Accent6 4" xfId="48"/>
    <cellStyle name="40% - Accent6 5" xfId="49"/>
    <cellStyle name="60% - Accent1 2" xfId="50"/>
    <cellStyle name="60% - Accent1 3" xfId="51"/>
    <cellStyle name="60% - Accent1 4" xfId="52"/>
    <cellStyle name="60% - Accent1 5" xfId="53"/>
    <cellStyle name="60% - Accent2 2" xfId="54"/>
    <cellStyle name="60% - Accent2 3" xfId="55"/>
    <cellStyle name="60% - Accent2 4" xfId="56"/>
    <cellStyle name="60% - Accent2 5" xfId="57"/>
    <cellStyle name="60% - Accent3 2" xfId="58"/>
    <cellStyle name="60% - Accent3 3" xfId="59"/>
    <cellStyle name="60% - Accent3 4" xfId="60"/>
    <cellStyle name="60% - Accent3 5" xfId="61"/>
    <cellStyle name="60% - Accent4 2" xfId="62"/>
    <cellStyle name="60% - Accent4 3" xfId="63"/>
    <cellStyle name="60% - Accent4 4" xfId="64"/>
    <cellStyle name="60% - Accent4 5" xfId="65"/>
    <cellStyle name="60% - Accent5 2" xfId="66"/>
    <cellStyle name="60% - Accent5 3" xfId="67"/>
    <cellStyle name="60% - Accent5 4" xfId="68"/>
    <cellStyle name="60% - Accent5 5" xfId="69"/>
    <cellStyle name="60% - Accent6 2" xfId="70"/>
    <cellStyle name="60% - Accent6 3" xfId="71"/>
    <cellStyle name="60% - Accent6 4" xfId="72"/>
    <cellStyle name="60% - Accent6 5" xfId="73"/>
    <cellStyle name="Accent1 2" xfId="74"/>
    <cellStyle name="Accent1 3" xfId="75"/>
    <cellStyle name="Accent1 4" xfId="76"/>
    <cellStyle name="Accent1 5" xfId="77"/>
    <cellStyle name="Accent2 2" xfId="78"/>
    <cellStyle name="Accent2 3" xfId="79"/>
    <cellStyle name="Accent2 4" xfId="80"/>
    <cellStyle name="Accent2 5" xfId="81"/>
    <cellStyle name="Accent3 2" xfId="82"/>
    <cellStyle name="Accent3 3" xfId="83"/>
    <cellStyle name="Accent3 4" xfId="84"/>
    <cellStyle name="Accent3 5" xfId="85"/>
    <cellStyle name="Accent4 2" xfId="86"/>
    <cellStyle name="Accent4 3" xfId="87"/>
    <cellStyle name="Accent4 4" xfId="88"/>
    <cellStyle name="Accent4 5" xfId="89"/>
    <cellStyle name="Accent5 2" xfId="90"/>
    <cellStyle name="Accent5 3" xfId="91"/>
    <cellStyle name="Accent5 4" xfId="92"/>
    <cellStyle name="Accent5 5" xfId="93"/>
    <cellStyle name="Accent6 2" xfId="94"/>
    <cellStyle name="Accent6 3" xfId="95"/>
    <cellStyle name="Accent6 4" xfId="96"/>
    <cellStyle name="Accent6 5" xfId="97"/>
    <cellStyle name="Bad 2" xfId="98"/>
    <cellStyle name="Bad 3" xfId="99"/>
    <cellStyle name="Bad 4" xfId="100"/>
    <cellStyle name="Bad 5" xfId="101"/>
    <cellStyle name="Calculation 2" xfId="102"/>
    <cellStyle name="Calculation 3" xfId="103"/>
    <cellStyle name="Calculation 4" xfId="104"/>
    <cellStyle name="Calculation 5" xfId="105"/>
    <cellStyle name="Check Cell 2" xfId="106"/>
    <cellStyle name="Check Cell 3" xfId="107"/>
    <cellStyle name="Check Cell 4" xfId="108"/>
    <cellStyle name="Check Cell 5" xfId="109"/>
    <cellStyle name="Comma [0] 2" xfId="110"/>
    <cellStyle name="Comma [0] 2 2" xfId="111"/>
    <cellStyle name="Comma [0] 3" xfId="112"/>
    <cellStyle name="Comma [0] 4" xfId="113"/>
    <cellStyle name="Comma [0] 5" xfId="114"/>
    <cellStyle name="Comma 2" xfId="115"/>
    <cellStyle name="Comma 2 2" xfId="116"/>
    <cellStyle name="Comma 2 2 2" xfId="117"/>
    <cellStyle name="Comma 2 2 3" xfId="118"/>
    <cellStyle name="Comma 2 2 4" xfId="119"/>
    <cellStyle name="Comma 2 2 5" xfId="120"/>
    <cellStyle name="Comma 2 2 6" xfId="121"/>
    <cellStyle name="Comma 2 3" xfId="122"/>
    <cellStyle name="Comma 2 4" xfId="123"/>
    <cellStyle name="Comma 2 5" xfId="124"/>
    <cellStyle name="Comma 2 6" xfId="125"/>
    <cellStyle name="Comma 2 7" xfId="126"/>
    <cellStyle name="Explanatory Text 2" xfId="127"/>
    <cellStyle name="Explanatory Text 3" xfId="128"/>
    <cellStyle name="Explanatory Text 4" xfId="129"/>
    <cellStyle name="Explanatory Text 5" xfId="130"/>
    <cellStyle name="Good 2" xfId="131"/>
    <cellStyle name="Good 3" xfId="132"/>
    <cellStyle name="Good 4" xfId="133"/>
    <cellStyle name="Good 5" xfId="134"/>
    <cellStyle name="GreyOrWhite" xfId="135"/>
    <cellStyle name="Heading 1 2" xfId="136"/>
    <cellStyle name="Heading 1 3" xfId="137"/>
    <cellStyle name="Heading 1 4" xfId="138"/>
    <cellStyle name="Heading 1 5" xfId="139"/>
    <cellStyle name="Heading 2 2" xfId="140"/>
    <cellStyle name="Heading 2 3" xfId="141"/>
    <cellStyle name="Heading 2 4" xfId="142"/>
    <cellStyle name="Heading 2 5" xfId="143"/>
    <cellStyle name="Heading 3 2" xfId="144"/>
    <cellStyle name="Heading 3 3" xfId="145"/>
    <cellStyle name="Heading 3 4" xfId="146"/>
    <cellStyle name="Heading 3 5" xfId="147"/>
    <cellStyle name="Heading 4 2" xfId="148"/>
    <cellStyle name="Heading 4 3" xfId="149"/>
    <cellStyle name="Heading 4 4" xfId="150"/>
    <cellStyle name="Heading 4 5" xfId="151"/>
    <cellStyle name="Input 2" xfId="152"/>
    <cellStyle name="Input 3" xfId="153"/>
    <cellStyle name="Input 4" xfId="154"/>
    <cellStyle name="Input 5" xfId="155"/>
    <cellStyle name="Linked Cell 2" xfId="156"/>
    <cellStyle name="Linked Cell 3" xfId="157"/>
    <cellStyle name="Linked Cell 4" xfId="158"/>
    <cellStyle name="Linked Cell 5" xfId="159"/>
    <cellStyle name="Neutral 2" xfId="160"/>
    <cellStyle name="Neutral 3" xfId="161"/>
    <cellStyle name="Neutral 4" xfId="162"/>
    <cellStyle name="Neutral 5" xfId="163"/>
    <cellStyle name="Normal" xfId="0" builtinId="0"/>
    <cellStyle name="Normal 10" xfId="164"/>
    <cellStyle name="Normal 10 2" xfId="165"/>
    <cellStyle name="Normal 10 2 2" xfId="166"/>
    <cellStyle name="Normal 10 2 3" xfId="167"/>
    <cellStyle name="Normal 10 2 4" xfId="168"/>
    <cellStyle name="Normal 10 2 5" xfId="169"/>
    <cellStyle name="Normal 10 2 6" xfId="170"/>
    <cellStyle name="Normal 10 3" xfId="171"/>
    <cellStyle name="Normal 10 4" xfId="172"/>
    <cellStyle name="Normal 10 5" xfId="173"/>
    <cellStyle name="Normal 10 6" xfId="174"/>
    <cellStyle name="Normal 10 7" xfId="175"/>
    <cellStyle name="Normal 11" xfId="176"/>
    <cellStyle name="Normal 11 2" xfId="177"/>
    <cellStyle name="Normal 11 2 2" xfId="178"/>
    <cellStyle name="Normal 11 2 3" xfId="179"/>
    <cellStyle name="Normal 11 2 4" xfId="180"/>
    <cellStyle name="Normal 11 2 5" xfId="181"/>
    <cellStyle name="Normal 11 2 6" xfId="182"/>
    <cellStyle name="Normal 11 3" xfId="183"/>
    <cellStyle name="Normal 11 4" xfId="184"/>
    <cellStyle name="Normal 11 5" xfId="185"/>
    <cellStyle name="Normal 11 6" xfId="186"/>
    <cellStyle name="Normal 11 7" xfId="187"/>
    <cellStyle name="Normal 12" xfId="188"/>
    <cellStyle name="Normal 12 2" xfId="189"/>
    <cellStyle name="Normal 12 2 2" xfId="190"/>
    <cellStyle name="Normal 12 2 3" xfId="191"/>
    <cellStyle name="Normal 12 2 4" xfId="192"/>
    <cellStyle name="Normal 12 2 5" xfId="193"/>
    <cellStyle name="Normal 12 2 6" xfId="194"/>
    <cellStyle name="Normal 12 3" xfId="195"/>
    <cellStyle name="Normal 12 4" xfId="196"/>
    <cellStyle name="Normal 12 5" xfId="197"/>
    <cellStyle name="Normal 12 6" xfId="198"/>
    <cellStyle name="Normal 12 7" xfId="199"/>
    <cellStyle name="Normal 13" xfId="200"/>
    <cellStyle name="Normal 13 2" xfId="201"/>
    <cellStyle name="Normal 13 2 2" xfId="202"/>
    <cellStyle name="Normal 13 2 3" xfId="203"/>
    <cellStyle name="Normal 13 2 4" xfId="204"/>
    <cellStyle name="Normal 13 2 5" xfId="205"/>
    <cellStyle name="Normal 13 2 6" xfId="206"/>
    <cellStyle name="Normal 13 3" xfId="207"/>
    <cellStyle name="Normal 13 4" xfId="208"/>
    <cellStyle name="Normal 13 5" xfId="209"/>
    <cellStyle name="Normal 13 6" xfId="210"/>
    <cellStyle name="Normal 13 7" xfId="211"/>
    <cellStyle name="Normal 14" xfId="212"/>
    <cellStyle name="Normal 14 2" xfId="213"/>
    <cellStyle name="Normal 14 2 2" xfId="214"/>
    <cellStyle name="Normal 14 2 3" xfId="215"/>
    <cellStyle name="Normal 14 2 4" xfId="216"/>
    <cellStyle name="Normal 14 2 5" xfId="217"/>
    <cellStyle name="Normal 14 2 6" xfId="218"/>
    <cellStyle name="Normal 14 3" xfId="219"/>
    <cellStyle name="Normal 14 4" xfId="220"/>
    <cellStyle name="Normal 14 5" xfId="221"/>
    <cellStyle name="Normal 14 6" xfId="222"/>
    <cellStyle name="Normal 14 7" xfId="223"/>
    <cellStyle name="Normal 15" xfId="224"/>
    <cellStyle name="Normal 15 2" xfId="225"/>
    <cellStyle name="Normal 15 2 2" xfId="226"/>
    <cellStyle name="Normal 15 2 3" xfId="227"/>
    <cellStyle name="Normal 15 2 4" xfId="228"/>
    <cellStyle name="Normal 15 2 5" xfId="229"/>
    <cellStyle name="Normal 15 2 6" xfId="230"/>
    <cellStyle name="Normal 15 3" xfId="231"/>
    <cellStyle name="Normal 15 4" xfId="232"/>
    <cellStyle name="Normal 15 5" xfId="233"/>
    <cellStyle name="Normal 15 6" xfId="234"/>
    <cellStyle name="Normal 15 7" xfId="235"/>
    <cellStyle name="Normal 16" xfId="236"/>
    <cellStyle name="Normal 17" xfId="237"/>
    <cellStyle name="Normal 18" xfId="238"/>
    <cellStyle name="Normal 19" xfId="239"/>
    <cellStyle name="Normal 2" xfId="240"/>
    <cellStyle name="Normal 2 10" xfId="241"/>
    <cellStyle name="Normal 2 11" xfId="242"/>
    <cellStyle name="Normal 2 12" xfId="243"/>
    <cellStyle name="Normal 2 13" xfId="244"/>
    <cellStyle name="Normal 2 14" xfId="245"/>
    <cellStyle name="Normal 2 15" xfId="246"/>
    <cellStyle name="Normal 2 16" xfId="247"/>
    <cellStyle name="Normal 2 17" xfId="248"/>
    <cellStyle name="Normal 2 18" xfId="249"/>
    <cellStyle name="Normal 2 19" xfId="250"/>
    <cellStyle name="Normal 2 2" xfId="251"/>
    <cellStyle name="Normal 2 2 2" xfId="252"/>
    <cellStyle name="Normal 2 2 2 2" xfId="253"/>
    <cellStyle name="Normal 2 2 3" xfId="254"/>
    <cellStyle name="Normal 2 2 4" xfId="255"/>
    <cellStyle name="Normal 2 2 5" xfId="256"/>
    <cellStyle name="Normal 2 20" xfId="257"/>
    <cellStyle name="Normal 2 3" xfId="258"/>
    <cellStyle name="Normal 2 3 2" xfId="259"/>
    <cellStyle name="Normal 2 3 2 2" xfId="260"/>
    <cellStyle name="Normal 2 3 2 2 2" xfId="261"/>
    <cellStyle name="Normal 2 3 2 2 3" xfId="262"/>
    <cellStyle name="Normal 2 3 2 2 4" xfId="263"/>
    <cellStyle name="Normal 2 3 2 2 5" xfId="264"/>
    <cellStyle name="Normal 2 3 2 2 6" xfId="265"/>
    <cellStyle name="Normal 2 3 2 3" xfId="266"/>
    <cellStyle name="Normal 2 3 2 3 2" xfId="267"/>
    <cellStyle name="Normal 2 3 2 3 3" xfId="268"/>
    <cellStyle name="Normal 2 3 2 3 4" xfId="269"/>
    <cellStyle name="Normal 2 3 2 3 5" xfId="270"/>
    <cellStyle name="Normal 2 3 2 3 6" xfId="271"/>
    <cellStyle name="Normal 2 3 2 4" xfId="272"/>
    <cellStyle name="Normal 2 3 2 5" xfId="273"/>
    <cellStyle name="Normal 2 3 2 6" xfId="274"/>
    <cellStyle name="Normal 2 3 2 7" xfId="275"/>
    <cellStyle name="Normal 2 3 2 8" xfId="276"/>
    <cellStyle name="Normal 2 3 3" xfId="277"/>
    <cellStyle name="Normal 2 3 3 2" xfId="278"/>
    <cellStyle name="Normal 2 3 3 3" xfId="279"/>
    <cellStyle name="Normal 2 3 3 4" xfId="280"/>
    <cellStyle name="Normal 2 3 3 5" xfId="281"/>
    <cellStyle name="Normal 2 3 3 6" xfId="282"/>
    <cellStyle name="Normal 2 3 4" xfId="283"/>
    <cellStyle name="Normal 2 3 5" xfId="284"/>
    <cellStyle name="Normal 2 3 6" xfId="285"/>
    <cellStyle name="Normal 2 3 7" xfId="286"/>
    <cellStyle name="Normal 2 3 8" xfId="287"/>
    <cellStyle name="Normal 2 4" xfId="288"/>
    <cellStyle name="Normal 2 4 2" xfId="289"/>
    <cellStyle name="Normal 2 4 2 2" xfId="290"/>
    <cellStyle name="Normal 2 5" xfId="291"/>
    <cellStyle name="Normal 2 6" xfId="292"/>
    <cellStyle name="Normal 2 7" xfId="293"/>
    <cellStyle name="Normal 2 8" xfId="294"/>
    <cellStyle name="Normal 2 9" xfId="295"/>
    <cellStyle name="Normal 20" xfId="296"/>
    <cellStyle name="Normal 20 2" xfId="297"/>
    <cellStyle name="Normal 20 3" xfId="298"/>
    <cellStyle name="Normal 20 4" xfId="299"/>
    <cellStyle name="Normal 20 5" xfId="300"/>
    <cellStyle name="Normal 20 6" xfId="301"/>
    <cellStyle name="Normal 20 7" xfId="302"/>
    <cellStyle name="Normal 21" xfId="1"/>
    <cellStyle name="Normal 21 2" xfId="303"/>
    <cellStyle name="Normal 21 3" xfId="304"/>
    <cellStyle name="Normal 21 4" xfId="305"/>
    <cellStyle name="Normal 21 5" xfId="306"/>
    <cellStyle name="Normal 21 6" xfId="307"/>
    <cellStyle name="Normal 22" xfId="308"/>
    <cellStyle name="Normal 22 2" xfId="309"/>
    <cellStyle name="Normal 22 3" xfId="310"/>
    <cellStyle name="Normal 22 4" xfId="311"/>
    <cellStyle name="Normal 22 5" xfId="312"/>
    <cellStyle name="Normal 22 6" xfId="313"/>
    <cellStyle name="Normal 23" xfId="314"/>
    <cellStyle name="Normal 23 2" xfId="315"/>
    <cellStyle name="Normal 23 3" xfId="316"/>
    <cellStyle name="Normal 23 4" xfId="317"/>
    <cellStyle name="Normal 23 5" xfId="318"/>
    <cellStyle name="Normal 23 6" xfId="319"/>
    <cellStyle name="Normal 24" xfId="320"/>
    <cellStyle name="Normal 24 2" xfId="321"/>
    <cellStyle name="Normal 24 3" xfId="322"/>
    <cellStyle name="Normal 24 4" xfId="323"/>
    <cellStyle name="Normal 24 5" xfId="324"/>
    <cellStyle name="Normal 24 6" xfId="325"/>
    <cellStyle name="Normal 25" xfId="326"/>
    <cellStyle name="Normal 25 2" xfId="327"/>
    <cellStyle name="Normal 25 3" xfId="328"/>
    <cellStyle name="Normal 25 4" xfId="329"/>
    <cellStyle name="Normal 25 5" xfId="330"/>
    <cellStyle name="Normal 25 6" xfId="331"/>
    <cellStyle name="Normal 26" xfId="332"/>
    <cellStyle name="Normal 26 2" xfId="333"/>
    <cellStyle name="Normal 26 3" xfId="334"/>
    <cellStyle name="Normal 26 4" xfId="335"/>
    <cellStyle name="Normal 26 5" xfId="336"/>
    <cellStyle name="Normal 26 6" xfId="337"/>
    <cellStyle name="Normal 27" xfId="338"/>
    <cellStyle name="Normal 27 2" xfId="339"/>
    <cellStyle name="Normal 27 3" xfId="340"/>
    <cellStyle name="Normal 27 4" xfId="341"/>
    <cellStyle name="Normal 27 5" xfId="342"/>
    <cellStyle name="Normal 27 6" xfId="343"/>
    <cellStyle name="Normal 28" xfId="344"/>
    <cellStyle name="Normal 28 2" xfId="345"/>
    <cellStyle name="Normal 28 3" xfId="346"/>
    <cellStyle name="Normal 28 4" xfId="347"/>
    <cellStyle name="Normal 28 5" xfId="348"/>
    <cellStyle name="Normal 28 6" xfId="349"/>
    <cellStyle name="Normal 29" xfId="350"/>
    <cellStyle name="Normal 29 2" xfId="351"/>
    <cellStyle name="Normal 29 3" xfId="352"/>
    <cellStyle name="Normal 29 4" xfId="353"/>
    <cellStyle name="Normal 29 5" xfId="354"/>
    <cellStyle name="Normal 29 6" xfId="355"/>
    <cellStyle name="Normal 3" xfId="356"/>
    <cellStyle name="Normal 3 10" xfId="357"/>
    <cellStyle name="Normal 3 2" xfId="358"/>
    <cellStyle name="Normal 3 2 2" xfId="359"/>
    <cellStyle name="Normal 3 2 3" xfId="360"/>
    <cellStyle name="Normal 3 2 3 2" xfId="361"/>
    <cellStyle name="Normal 3 2 3 3" xfId="362"/>
    <cellStyle name="Normal 3 2 3 4" xfId="363"/>
    <cellStyle name="Normal 3 2 3 5" xfId="364"/>
    <cellStyle name="Normal 3 2 3 6" xfId="365"/>
    <cellStyle name="Normal 3 2 4" xfId="366"/>
    <cellStyle name="Normal 3 2 5" xfId="367"/>
    <cellStyle name="Normal 3 2 6" xfId="368"/>
    <cellStyle name="Normal 3 2 7" xfId="369"/>
    <cellStyle name="Normal 3 2 8" xfId="370"/>
    <cellStyle name="Normal 3 3" xfId="371"/>
    <cellStyle name="Normal 3 4" xfId="372"/>
    <cellStyle name="Normal 3 5" xfId="373"/>
    <cellStyle name="Normal 3 6" xfId="374"/>
    <cellStyle name="Normal 3 7" xfId="375"/>
    <cellStyle name="Normal 3 8" xfId="376"/>
    <cellStyle name="Normal 3 9" xfId="377"/>
    <cellStyle name="Normal 30" xfId="378"/>
    <cellStyle name="Normal 30 2" xfId="379"/>
    <cellStyle name="Normal 30 3" xfId="380"/>
    <cellStyle name="Normal 30 4" xfId="381"/>
    <cellStyle name="Normal 30 5" xfId="382"/>
    <cellStyle name="Normal 30 6" xfId="383"/>
    <cellStyle name="Normal 31" xfId="384"/>
    <cellStyle name="Normal 31 2" xfId="385"/>
    <cellStyle name="Normal 31 3" xfId="386"/>
    <cellStyle name="Normal 31 4" xfId="387"/>
    <cellStyle name="Normal 31 5" xfId="388"/>
    <cellStyle name="Normal 31 6" xfId="389"/>
    <cellStyle name="Normal 32" xfId="390"/>
    <cellStyle name="Normal 32 2" xfId="391"/>
    <cellStyle name="Normal 32 3" xfId="392"/>
    <cellStyle name="Normal 32 4" xfId="393"/>
    <cellStyle name="Normal 32 5" xfId="394"/>
    <cellStyle name="Normal 32 6" xfId="395"/>
    <cellStyle name="Normal 33" xfId="396"/>
    <cellStyle name="Normal 33 2" xfId="397"/>
    <cellStyle name="Normal 33 3" xfId="398"/>
    <cellStyle name="Normal 33 4" xfId="399"/>
    <cellStyle name="Normal 33 5" xfId="400"/>
    <cellStyle name="Normal 33 6" xfId="401"/>
    <cellStyle name="Normal 34 2" xfId="402"/>
    <cellStyle name="Normal 35 2" xfId="403"/>
    <cellStyle name="Normal 37 2" xfId="404"/>
    <cellStyle name="Normal 38 2" xfId="405"/>
    <cellStyle name="Normal 4" xfId="406"/>
    <cellStyle name="Normal 4 10" xfId="407"/>
    <cellStyle name="Normal 4 2" xfId="408"/>
    <cellStyle name="Normal 4 2 2" xfId="409"/>
    <cellStyle name="Normal 4 3" xfId="410"/>
    <cellStyle name="Normal 4 4" xfId="411"/>
    <cellStyle name="Normal 4 5" xfId="412"/>
    <cellStyle name="Normal 4 6" xfId="413"/>
    <cellStyle name="Normal 4 7" xfId="414"/>
    <cellStyle name="Normal 4 8" xfId="415"/>
    <cellStyle name="Normal 4 9" xfId="416"/>
    <cellStyle name="Normal 5" xfId="417"/>
    <cellStyle name="Normal 5 2" xfId="418"/>
    <cellStyle name="Normal 5 3" xfId="419"/>
    <cellStyle name="Normal 5 4" xfId="420"/>
    <cellStyle name="Normal 5 5" xfId="421"/>
    <cellStyle name="Normal 5 6" xfId="422"/>
    <cellStyle name="Normal 5 7" xfId="423"/>
    <cellStyle name="Normal 6" xfId="424"/>
    <cellStyle name="Normal 6 2" xfId="425"/>
    <cellStyle name="Normal 6 2 2" xfId="426"/>
    <cellStyle name="Normal 6 2 3" xfId="427"/>
    <cellStyle name="Normal 6 2 4" xfId="428"/>
    <cellStyle name="Normal 6 2 5" xfId="429"/>
    <cellStyle name="Normal 6 2 6" xfId="430"/>
    <cellStyle name="Normal 6 3" xfId="431"/>
    <cellStyle name="Normal 6 4" xfId="432"/>
    <cellStyle name="Normal 6 5" xfId="433"/>
    <cellStyle name="Normal 6 6" xfId="434"/>
    <cellStyle name="Normal 6 7" xfId="435"/>
    <cellStyle name="Normal 7" xfId="436"/>
    <cellStyle name="Normal 7 10" xfId="437"/>
    <cellStyle name="Normal 7 11" xfId="438"/>
    <cellStyle name="Normal 7 2" xfId="439"/>
    <cellStyle name="Normal 7 3" xfId="440"/>
    <cellStyle name="Normal 7 4" xfId="441"/>
    <cellStyle name="Normal 7 5" xfId="442"/>
    <cellStyle name="Normal 7 6" xfId="443"/>
    <cellStyle name="Normal 7 6 2" xfId="444"/>
    <cellStyle name="Normal 7 6 3" xfId="445"/>
    <cellStyle name="Normal 7 6 4" xfId="446"/>
    <cellStyle name="Normal 7 6 5" xfId="447"/>
    <cellStyle name="Normal 7 6 6" xfId="448"/>
    <cellStyle name="Normal 7 7" xfId="449"/>
    <cellStyle name="Normal 7 8" xfId="450"/>
    <cellStyle name="Normal 7 9" xfId="451"/>
    <cellStyle name="Normal 8" xfId="452"/>
    <cellStyle name="Normal 8 2" xfId="453"/>
    <cellStyle name="Normal 8 2 2" xfId="454"/>
    <cellStyle name="Normal 8 2 3" xfId="455"/>
    <cellStyle name="Normal 8 2 4" xfId="456"/>
    <cellStyle name="Normal 8 2 5" xfId="457"/>
    <cellStyle name="Normal 8 2 6" xfId="458"/>
    <cellStyle name="Normal 8 3" xfId="459"/>
    <cellStyle name="Normal 8 4" xfId="460"/>
    <cellStyle name="Normal 8 5" xfId="461"/>
    <cellStyle name="Normal 8 6" xfId="462"/>
    <cellStyle name="Normal 8 7" xfId="463"/>
    <cellStyle name="Normal 9" xfId="464"/>
    <cellStyle name="Normal 9 2" xfId="465"/>
    <cellStyle name="Normal 9 2 2" xfId="466"/>
    <cellStyle name="Normal 9 2 3" xfId="467"/>
    <cellStyle name="Normal 9 2 4" xfId="468"/>
    <cellStyle name="Normal 9 2 5" xfId="469"/>
    <cellStyle name="Normal 9 2 6" xfId="470"/>
    <cellStyle name="Normal 9 3" xfId="471"/>
    <cellStyle name="Normal 9 4" xfId="472"/>
    <cellStyle name="Normal 9 5" xfId="473"/>
    <cellStyle name="Normal 9 6" xfId="474"/>
    <cellStyle name="Normal 9 7" xfId="475"/>
    <cellStyle name="Note 2" xfId="476"/>
    <cellStyle name="Note 3" xfId="477"/>
    <cellStyle name="Note 4" xfId="478"/>
    <cellStyle name="Note 5" xfId="479"/>
    <cellStyle name="Output 2" xfId="480"/>
    <cellStyle name="Output 3" xfId="481"/>
    <cellStyle name="Output 4" xfId="482"/>
    <cellStyle name="Output 5" xfId="483"/>
    <cellStyle name="Title 2" xfId="484"/>
    <cellStyle name="Title 3" xfId="485"/>
    <cellStyle name="Title 4" xfId="486"/>
    <cellStyle name="Title 5" xfId="487"/>
    <cellStyle name="Total 2" xfId="488"/>
    <cellStyle name="Total 3" xfId="489"/>
    <cellStyle name="Total 4" xfId="490"/>
    <cellStyle name="Total 5" xfId="491"/>
    <cellStyle name="Warning Text 2" xfId="492"/>
    <cellStyle name="Warning Text 3" xfId="493"/>
    <cellStyle name="Warning Text 4" xfId="494"/>
    <cellStyle name="Warning Text 5" xfId="495"/>
    <cellStyle name="Yellow" xfId="49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plikasi%20Rapor%20SD%20K13%20KELAS%20IV%20GANJI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arya%20gandhi/AppData/Roaming/Microsoft/Excel/Aplikasi%20Kartu%20Ujia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ANTUAN"/>
      <sheetName val="spirit"/>
      <sheetName val="SOSIAL"/>
      <sheetName val="MULOK2"/>
      <sheetName val="PJOK2"/>
      <sheetName val="SBK2"/>
      <sheetName val="IPS2"/>
      <sheetName val="MTK2"/>
      <sheetName val="IPA2"/>
      <sheetName val="BINA2"/>
      <sheetName val="PKN2"/>
      <sheetName val="AGAMA2"/>
      <sheetName val="MULOK"/>
      <sheetName val="PJOK"/>
      <sheetName val="SBK"/>
      <sheetName val="IPS"/>
      <sheetName val="IPA"/>
      <sheetName val="MTK"/>
      <sheetName val="BINA"/>
      <sheetName val="AGAMA"/>
      <sheetName val="pkn"/>
      <sheetName val="MURID"/>
      <sheetName val="siswa"/>
      <sheetName val="rapor"/>
      <sheetName val="KD2"/>
      <sheetName val="absen"/>
      <sheetName val="data"/>
      <sheetName val="daftar"/>
      <sheetName val="MENU"/>
      <sheetName val="SAMPUL"/>
      <sheetName val="Sheet47"/>
      <sheetName val="SEKOLAH"/>
      <sheetName val="REKAPITULASI"/>
      <sheetName val="DEPAN"/>
      <sheetName val="absen2"/>
      <sheetName val="FORMAT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7">
          <cell r="A7">
            <v>1</v>
          </cell>
          <cell r="B7">
            <v>1371</v>
          </cell>
          <cell r="C7">
            <v>555</v>
          </cell>
          <cell r="D7" t="str">
            <v>ADYT</v>
          </cell>
          <cell r="E7" t="str">
            <v>L</v>
          </cell>
          <cell r="F7" t="str">
            <v>Islam</v>
          </cell>
          <cell r="G7" t="str">
            <v>ABADI JAYA</v>
          </cell>
          <cell r="H7" t="str">
            <v>18/07/2010</v>
          </cell>
          <cell r="I7" t="str">
            <v>ABADI JAYA, 18/07/2010</v>
          </cell>
          <cell r="J7" t="str">
            <v>BURHANNUDIN</v>
          </cell>
          <cell r="K7" t="str">
            <v>HASTATI</v>
          </cell>
          <cell r="L7" t="str">
            <v>ABADI JAYA</v>
          </cell>
          <cell r="M7" t="str">
            <v>TANI</v>
          </cell>
          <cell r="N7" t="str">
            <v>Katangana</v>
          </cell>
        </row>
        <row r="8">
          <cell r="A8">
            <v>2</v>
          </cell>
          <cell r="B8">
            <v>1353</v>
          </cell>
          <cell r="C8">
            <v>666</v>
          </cell>
          <cell r="D8" t="str">
            <v>AGIL MUNAZAT</v>
          </cell>
          <cell r="E8" t="str">
            <v>L</v>
          </cell>
          <cell r="F8" t="str">
            <v>HINDHU</v>
          </cell>
          <cell r="G8" t="str">
            <v>MUNA</v>
          </cell>
          <cell r="H8">
            <v>40894</v>
          </cell>
          <cell r="I8" t="str">
            <v>MUNA, 17/12/2011</v>
          </cell>
          <cell r="J8" t="str">
            <v>LA RUSE</v>
          </cell>
          <cell r="K8" t="str">
            <v>PARTINI</v>
          </cell>
          <cell r="L8" t="str">
            <v>KATANGANA</v>
          </cell>
          <cell r="M8" t="str">
            <v>TANI</v>
          </cell>
          <cell r="N8" t="str">
            <v>Katangana</v>
          </cell>
        </row>
        <row r="9">
          <cell r="A9">
            <v>3</v>
          </cell>
          <cell r="B9">
            <v>1350</v>
          </cell>
          <cell r="C9">
            <v>777</v>
          </cell>
          <cell r="D9" t="str">
            <v>AMELIA CAHYANI</v>
          </cell>
          <cell r="E9" t="str">
            <v>P</v>
          </cell>
          <cell r="F9" t="str">
            <v>Islam</v>
          </cell>
          <cell r="G9" t="str">
            <v>MUNA</v>
          </cell>
          <cell r="H9" t="str">
            <v>18/12/2010</v>
          </cell>
          <cell r="I9" t="str">
            <v>MUNA, 18/12/2010</v>
          </cell>
          <cell r="J9" t="str">
            <v>ZAENAL</v>
          </cell>
          <cell r="K9" t="str">
            <v>IIN ANDRIAYANI</v>
          </cell>
          <cell r="L9" t="str">
            <v>KATANGANA</v>
          </cell>
          <cell r="M9" t="str">
            <v>TANI</v>
          </cell>
          <cell r="N9" t="str">
            <v>Katangana</v>
          </cell>
        </row>
        <row r="10">
          <cell r="A10">
            <v>4</v>
          </cell>
          <cell r="B10">
            <v>1370</v>
          </cell>
          <cell r="C10">
            <v>888</v>
          </cell>
          <cell r="D10" t="str">
            <v>ANNISA PUTRI MAQFIRA</v>
          </cell>
          <cell r="E10" t="str">
            <v>P</v>
          </cell>
          <cell r="F10" t="str">
            <v>BUDHA</v>
          </cell>
          <cell r="G10" t="str">
            <v>KEMBAR MAMINASA</v>
          </cell>
          <cell r="H10">
            <v>40603</v>
          </cell>
          <cell r="I10" t="str">
            <v>KEMBAR MAMINASA, 01/03/2011</v>
          </cell>
          <cell r="J10" t="str">
            <v>SYAHRIR</v>
          </cell>
          <cell r="K10" t="str">
            <v>UMIYANTI</v>
          </cell>
          <cell r="L10" t="str">
            <v>ABADI JAYA</v>
          </cell>
          <cell r="M10" t="str">
            <v>TANI</v>
          </cell>
          <cell r="N10" t="str">
            <v>Katangana</v>
          </cell>
        </row>
        <row r="11">
          <cell r="A11">
            <v>5</v>
          </cell>
          <cell r="B11">
            <v>1355</v>
          </cell>
          <cell r="C11">
            <v>999</v>
          </cell>
          <cell r="D11" t="str">
            <v>ARAS AFSHIN RAHADIAN</v>
          </cell>
          <cell r="E11" t="str">
            <v>L</v>
          </cell>
          <cell r="F11" t="str">
            <v>Islam</v>
          </cell>
          <cell r="G11" t="str">
            <v>MUNA</v>
          </cell>
          <cell r="H11" t="str">
            <v>27/12/2010</v>
          </cell>
          <cell r="I11" t="str">
            <v>MUNA, 27/12/2010</v>
          </cell>
          <cell r="J11" t="str">
            <v>GIYANTO</v>
          </cell>
          <cell r="K11" t="str">
            <v>MURTINI</v>
          </cell>
          <cell r="L11" t="str">
            <v>KATANGANA</v>
          </cell>
          <cell r="M11" t="str">
            <v>TANI</v>
          </cell>
          <cell r="N11" t="str">
            <v>Katangana</v>
          </cell>
        </row>
        <row r="12">
          <cell r="A12">
            <v>6</v>
          </cell>
          <cell r="B12">
            <v>1372</v>
          </cell>
          <cell r="C12">
            <v>1110</v>
          </cell>
          <cell r="D12" t="str">
            <v>AURAH NABILA</v>
          </cell>
          <cell r="E12" t="str">
            <v>P</v>
          </cell>
          <cell r="F12" t="str">
            <v>HINDHU</v>
          </cell>
          <cell r="G12" t="str">
            <v>ABADI JAYA</v>
          </cell>
          <cell r="H12" t="str">
            <v>19/11/2010</v>
          </cell>
          <cell r="I12" t="str">
            <v>ABADI JAYA, 19/11/2010</v>
          </cell>
          <cell r="J12" t="str">
            <v>SALAHUDDIN KALLA</v>
          </cell>
          <cell r="K12" t="str">
            <v>HASNA WATI</v>
          </cell>
          <cell r="L12" t="str">
            <v>Katangana</v>
          </cell>
          <cell r="M12" t="str">
            <v>TANI</v>
          </cell>
          <cell r="N12" t="str">
            <v>Katangana</v>
          </cell>
        </row>
        <row r="13">
          <cell r="A13">
            <v>7</v>
          </cell>
          <cell r="B13">
            <v>1357</v>
          </cell>
          <cell r="C13">
            <v>1221</v>
          </cell>
          <cell r="D13" t="str">
            <v>AZZAHRA TENDRI ABENG</v>
          </cell>
          <cell r="E13" t="str">
            <v>P</v>
          </cell>
          <cell r="F13" t="str">
            <v>Islam</v>
          </cell>
          <cell r="G13" t="str">
            <v>KATANGANA</v>
          </cell>
          <cell r="H13">
            <v>40587</v>
          </cell>
          <cell r="I13" t="str">
            <v>KATANGANA, 13/02/2011</v>
          </cell>
          <cell r="J13" t="str">
            <v>HARIANTO</v>
          </cell>
          <cell r="K13" t="str">
            <v>TENDRI BALENG</v>
          </cell>
          <cell r="L13" t="str">
            <v>KATANGANA</v>
          </cell>
          <cell r="M13" t="str">
            <v>TANI</v>
          </cell>
          <cell r="N13" t="str">
            <v>Katangana</v>
          </cell>
        </row>
        <row r="14">
          <cell r="A14">
            <v>8</v>
          </cell>
          <cell r="B14">
            <v>1359</v>
          </cell>
          <cell r="C14">
            <v>1332</v>
          </cell>
          <cell r="D14" t="str">
            <v>BIYANKA DWI CAHYA</v>
          </cell>
          <cell r="E14" t="str">
            <v>P</v>
          </cell>
          <cell r="F14" t="str">
            <v>BUDHA</v>
          </cell>
          <cell r="G14" t="str">
            <v>MUNA</v>
          </cell>
          <cell r="H14" t="str">
            <v>23/09/2011</v>
          </cell>
          <cell r="I14" t="str">
            <v>MUNA, 23/09/2011</v>
          </cell>
          <cell r="J14" t="str">
            <v>SRIANTO</v>
          </cell>
          <cell r="K14" t="str">
            <v>RIKA RUPIANI</v>
          </cell>
          <cell r="L14" t="str">
            <v>PARURA JAYA</v>
          </cell>
          <cell r="M14" t="str">
            <v>TANI</v>
          </cell>
          <cell r="N14" t="str">
            <v>Katangana</v>
          </cell>
        </row>
        <row r="15">
          <cell r="A15">
            <v>9</v>
          </cell>
          <cell r="B15">
            <v>1373</v>
          </cell>
          <cell r="C15">
            <v>1443</v>
          </cell>
          <cell r="D15" t="str">
            <v>DESI MUTIARA PUTRI</v>
          </cell>
          <cell r="E15" t="str">
            <v>P</v>
          </cell>
          <cell r="F15" t="str">
            <v>Islam</v>
          </cell>
          <cell r="G15" t="str">
            <v>CIAMIS</v>
          </cell>
          <cell r="H15">
            <v>40539</v>
          </cell>
          <cell r="I15" t="str">
            <v>CIAMIS, 27/12/2010</v>
          </cell>
          <cell r="J15" t="str">
            <v>WANTO</v>
          </cell>
          <cell r="K15" t="str">
            <v>SARIPAH</v>
          </cell>
          <cell r="L15" t="str">
            <v>PARURA JAYA</v>
          </cell>
          <cell r="M15" t="str">
            <v>TANI</v>
          </cell>
          <cell r="N15" t="str">
            <v>Katangana</v>
          </cell>
        </row>
        <row r="16">
          <cell r="A16">
            <v>10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 t="str">
            <v>0, 00/01/1900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>
            <v>11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 t="str">
            <v>0, 00/01/1900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</row>
        <row r="18">
          <cell r="A18">
            <v>12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 t="str">
            <v>0, 00/01/1900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A19">
            <v>13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 t="str">
            <v>0, 00/01/1900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</row>
        <row r="20">
          <cell r="A20">
            <v>14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 t="str">
            <v>0, 00/01/1900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1">
          <cell r="A21">
            <v>15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 t="str">
            <v>0, 00/01/1900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A22">
            <v>16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 t="str">
            <v>0, 00/01/1900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A23">
            <v>17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 t="str">
            <v>0, 00/01/1900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A24">
            <v>18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 t="str">
            <v>0, 00/01/1900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A25">
            <v>19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 t="str">
            <v>0, 00/01/1900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  <row r="26">
          <cell r="A26">
            <v>20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0, 00/01/1900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>
            <v>21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 t="str">
            <v>0, 00/01/1900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A28">
            <v>22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 t="str">
            <v>0, 00/01/1900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29">
          <cell r="A29">
            <v>23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 t="str">
            <v>0, 00/01/1900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</row>
        <row r="30">
          <cell r="A30">
            <v>24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 t="str">
            <v>0, 00/01/1900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</row>
        <row r="31">
          <cell r="A31">
            <v>25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 t="str">
            <v>0, 00/01/1900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</row>
        <row r="32">
          <cell r="A32">
            <v>26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 t="str">
            <v>0, 00/01/1900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3">
          <cell r="A33">
            <v>27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 t="str">
            <v>0, 00/01/1900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A34">
            <v>28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 t="str">
            <v>0, 00/01/1900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A35">
            <v>29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 t="str">
            <v>0, 00/01/1900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A36">
            <v>30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 t="str">
            <v>0, 00/01/1900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A37">
            <v>31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 t="str">
            <v>0, 00/01/1900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A38">
            <v>32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  <row r="39">
          <cell r="A39">
            <v>33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</row>
        <row r="40">
          <cell r="A40">
            <v>34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  <row r="41">
          <cell r="A41">
            <v>35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</row>
        <row r="42">
          <cell r="A42">
            <v>36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</row>
        <row r="43">
          <cell r="A43">
            <v>37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</row>
        <row r="44">
          <cell r="A44">
            <v>38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A45">
            <v>39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</row>
        <row r="46">
          <cell r="A46">
            <v>40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</row>
        <row r="47">
          <cell r="A47">
            <v>41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</row>
        <row r="48">
          <cell r="A48">
            <v>42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</row>
        <row r="49">
          <cell r="A49">
            <v>43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</row>
        <row r="50">
          <cell r="A50">
            <v>44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</row>
        <row r="51">
          <cell r="A51">
            <v>45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</row>
        <row r="52">
          <cell r="A52">
            <v>46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</row>
        <row r="53">
          <cell r="A53">
            <v>47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</row>
        <row r="54">
          <cell r="A54">
            <v>48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49</v>
          </cell>
        </row>
        <row r="56">
          <cell r="A56">
            <v>50</v>
          </cell>
        </row>
        <row r="58">
          <cell r="H58" t="str">
            <v>L</v>
          </cell>
          <cell r="I58" t="str">
            <v>Laki - Laki</v>
          </cell>
        </row>
        <row r="59">
          <cell r="H59" t="str">
            <v>P</v>
          </cell>
          <cell r="I59" t="str">
            <v>Perempuan</v>
          </cell>
        </row>
      </sheetData>
      <sheetData sheetId="24">
        <row r="14">
          <cell r="L14">
            <v>1</v>
          </cell>
        </row>
        <row r="80">
          <cell r="H80">
            <v>1</v>
          </cell>
          <cell r="I80" t="str">
            <v>Islam</v>
          </cell>
        </row>
        <row r="81">
          <cell r="H81">
            <v>2</v>
          </cell>
          <cell r="I81" t="str">
            <v>Kristen</v>
          </cell>
        </row>
        <row r="82">
          <cell r="H82">
            <v>3</v>
          </cell>
          <cell r="I82" t="str">
            <v>Hindhu</v>
          </cell>
        </row>
        <row r="83">
          <cell r="H83">
            <v>4</v>
          </cell>
          <cell r="I83" t="str">
            <v>Budha</v>
          </cell>
        </row>
      </sheetData>
      <sheetData sheetId="25">
        <row r="4">
          <cell r="B4">
            <v>1</v>
          </cell>
          <cell r="C4" t="str">
            <v xml:space="preserve">  Melaksanakan shalat secara tertib sebagai wujud dari penghambaan diri kepada Allah SWT.</v>
          </cell>
          <cell r="E4">
            <v>1</v>
          </cell>
          <cell r="F4" t="str">
            <v xml:space="preserve">Berperilaku toleransi, kasih sayang, jujur, disiplin </v>
          </cell>
        </row>
        <row r="5">
          <cell r="B5">
            <v>2</v>
          </cell>
          <cell r="C5" t="str">
            <v>Mengamalkan  kebajikan kepada sesama manusia sebagai implementasi dari pemahaman ibadah shalat</v>
          </cell>
          <cell r="E5">
            <v>2</v>
          </cell>
          <cell r="F5" t="str">
            <v xml:space="preserve">Bertanggung jawab, santun, peduli, dan percaya </v>
          </cell>
        </row>
        <row r="6">
          <cell r="B6">
            <v>3</v>
          </cell>
          <cell r="C6" t="str">
            <v>   Menghindari perilaku tercela sebagai implementasi dari pemahaman ibadah shalat</v>
          </cell>
          <cell r="E6">
            <v>3</v>
          </cell>
          <cell r="F6" t="str">
            <v>Berinteraksi dengan keluarga, sebagai perwujudan moral Pancasila</v>
          </cell>
        </row>
        <row r="7">
          <cell r="B7">
            <v>4</v>
          </cell>
          <cell r="C7" t="str">
            <v xml:space="preserve"> Meyakini keberadaan malaikat-malaikat Allah SWT</v>
          </cell>
          <cell r="E7">
            <v>4</v>
          </cell>
          <cell r="F7" t="str">
            <v xml:space="preserve"> patuh pada tata tertib dan aturan yang berlaku </v>
          </cell>
        </row>
        <row r="8">
          <cell r="B8">
            <v>5</v>
          </cell>
          <cell r="C8">
            <v>0</v>
          </cell>
          <cell r="E8">
            <v>5</v>
          </cell>
          <cell r="F8" t="str">
            <v xml:space="preserve">toleran terhadap keberagaman karakteristik individu, </v>
          </cell>
        </row>
        <row r="9">
          <cell r="B9">
            <v>6</v>
          </cell>
          <cell r="C9">
            <v>0</v>
          </cell>
          <cell r="E9">
            <v>6</v>
          </cell>
          <cell r="F9" t="str">
            <v xml:space="preserve"> toleran dalam kehidupan beragama,suku </v>
          </cell>
        </row>
        <row r="19">
          <cell r="B19">
            <v>1</v>
          </cell>
          <cell r="C19" t="str">
            <v xml:space="preserve">Memahami makna dan keterkaiatan simbol-simbol sila Pancasila dalam memahami Pancasila secara utuh </v>
          </cell>
          <cell r="E19">
            <v>1</v>
          </cell>
          <cell r="F19" t="str">
            <v xml:space="preserve">Mengamati dan menceritakan perilaku di sekitar rumah dan sekolah dari sudut pandang kelima simbol Pancasila sebagai satu kesatuan yang utuh </v>
          </cell>
        </row>
        <row r="20">
          <cell r="B20">
            <v>2</v>
          </cell>
          <cell r="C20" t="str">
            <v xml:space="preserve">Memahami hak dan kewajiban sebagai warga dalam kehidupan sehari-hari di rumah, sekolah dan masyarakat </v>
          </cell>
          <cell r="E20">
            <v>2</v>
          </cell>
          <cell r="F20" t="str">
            <v xml:space="preserve">Melaksanakan kewajiban sebagai warga di lingkungan rumah, sekolah dan masyarakat </v>
          </cell>
        </row>
        <row r="21">
          <cell r="B21">
            <v>3</v>
          </cell>
          <cell r="C21" t="str">
            <v xml:space="preserve">Memahami manfaat keberagaman karakteristik individu di rumah, sekolah dan masyarakat </v>
          </cell>
          <cell r="E21">
            <v>3</v>
          </cell>
          <cell r="F21" t="str">
            <v xml:space="preserve">Bekerjasama dengan teman dalam keberagaman di lingkungan rumah, sekolah, dan masyarakat </v>
          </cell>
        </row>
        <row r="22">
          <cell r="B22">
            <v>4</v>
          </cell>
          <cell r="C22" t="str">
            <v xml:space="preserve">Memahami arti bersatu dalam keberagaman di rumah, sekolah dan masyarakat </v>
          </cell>
          <cell r="E22">
            <v>4</v>
          </cell>
          <cell r="F22" t="str">
            <v xml:space="preserve">Mengelompokkan kesamaan identitas suku bangsa (pakaian tradisional, bahasa, rumah adat, makanan khas, dan upacara adat), sosial ekonomi (jenis pekerjaan orang tua) di lingkungan rumah, sekolah dan masyarakat sekitar </v>
          </cell>
        </row>
        <row r="23">
          <cell r="B23">
            <v>5</v>
          </cell>
          <cell r="E23">
            <v>5</v>
          </cell>
          <cell r="F23" t="str">
            <v>    Mengamati dan menceritakan perilaku di sekitar rumah dan sekolah dan mengaitkannya dengan pengenalannya terhadap salah satu simbol sila Pancasila</v>
          </cell>
        </row>
        <row r="24">
          <cell r="B24">
            <v>6</v>
          </cell>
          <cell r="E24">
            <v>6</v>
          </cell>
        </row>
        <row r="26">
          <cell r="B26">
            <v>1</v>
          </cell>
          <cell r="C26" t="str">
            <v>Menggali informasi tentang gaya, gerak, energi panas, bunyi, dan cahaya  memilah kosa kata baku</v>
          </cell>
          <cell r="E26">
            <v>1</v>
          </cell>
          <cell r="F26" t="str">
            <v>Mengamati, mengolah, dan menyajikan teks laporan hasil pengamatan tentang gaya, gerak, energi panas, bunyi</v>
          </cell>
        </row>
        <row r="27">
          <cell r="B27">
            <v>2</v>
          </cell>
          <cell r="C27" t="str">
            <v xml:space="preserve">Menguraikan penggunaan alat teknologi dengan bantuan guru dan teman dalam bahasa indonesia lisan dan tulis </v>
          </cell>
          <cell r="E27">
            <v>2</v>
          </cell>
          <cell r="F27" t="str">
            <v>Menerangkan dan mempraktekkan teks  tentang pemeliharaan panca indera dalam bahasa indonesia lisan dan tulis</v>
          </cell>
        </row>
        <row r="28">
          <cell r="B28">
            <v>3</v>
          </cell>
          <cell r="C28" t="str">
            <v>Menggali informasi  kegiatan ekonomi dan koperasi dengan bantuan guru dan teman dalam bahasa indonesia lisan dan tulis</v>
          </cell>
          <cell r="E28">
            <v>3</v>
          </cell>
          <cell r="F28" t="str">
            <v>Mengolah dan menyajikan teks wawancara tentang jenis-jenis usaha dan pekerjaan serta kegiatan ekonomi dan koperasi secara mandiri dalam bahasa indonesia lisan dan tulis dengan memilih dan memilah kosa kata baku</v>
          </cell>
        </row>
        <row r="29">
          <cell r="B29">
            <v>4</v>
          </cell>
          <cell r="C29" t="str">
            <v>Menggali informasi dari teks cerita petualangan tentang lingkungan dan sumber daya alam dengan bantuan guru dan teman</v>
          </cell>
          <cell r="E29">
            <v>4</v>
          </cell>
          <cell r="F29" t="str">
            <v>Menyajikan teks cerita tentang sumber daya alam secara mandiri dalam bahasa indonesia lisan dan tulis d</v>
          </cell>
        </row>
        <row r="30">
          <cell r="B30">
            <v>5</v>
          </cell>
          <cell r="C30" t="str">
            <v xml:space="preserve">Menggali informasi dari teks perkembangan Hindu-Budha di Indonesia dengan bantuan guru dan teman </v>
          </cell>
          <cell r="E30">
            <v>5</v>
          </cell>
          <cell r="F30" t="str">
            <v>Mengolah dan menyajikan  tek nilai peninggalan sejarah dan perkembangan Hindu-Budha di Indonesia secara mandiri</v>
          </cell>
        </row>
        <row r="31">
          <cell r="B31">
            <v>6</v>
          </cell>
          <cell r="E31">
            <v>6</v>
          </cell>
        </row>
        <row r="33">
          <cell r="B33">
            <v>1</v>
          </cell>
          <cell r="C33" t="str">
            <v>Menjelaskan bentuk luar tubuh hewan dan tumbuhan dan fungsinya</v>
          </cell>
          <cell r="E33">
            <v>1</v>
          </cell>
          <cell r="F33" t="str">
            <v>Menuliskan hasil pengamatan tentang bentuk luar (morfologi) tubuh hewan dan tumbuhan serta fungsinya</v>
          </cell>
        </row>
        <row r="34">
          <cell r="B34">
            <v>2</v>
          </cell>
          <cell r="C34" t="str">
            <v>Mendeskripsikan daur hidup beberapa jenis mahluk hidup</v>
          </cell>
          <cell r="E34">
            <v>2</v>
          </cell>
          <cell r="F34" t="str">
            <v>Menyajikan secara tertulis hasil pengamatan daur hidup beberapa jenis mahluk hidup.</v>
          </cell>
        </row>
        <row r="35">
          <cell r="B35">
            <v>3</v>
          </cell>
          <cell r="C35" t="str">
            <v>Memahami hubungan antara gaya, gerak, dan energi melalui pengamatan, serta mendeskripsikan penerapanya dalam kehidupan sehari-hari</v>
          </cell>
          <cell r="E35">
            <v>3</v>
          </cell>
          <cell r="F35" t="str">
            <v>Menyajikan laporan hasil percobaan gaya dan gerak menggunakan table dan grafik</v>
          </cell>
        </row>
        <row r="36">
          <cell r="B36">
            <v>4</v>
          </cell>
          <cell r="C36" t="str">
            <v>Membedakan berbagai bentuk energi melalui pengamatan dan mendeskripsikan pemanfaatannya dalam kehidupan sehari-hari</v>
          </cell>
          <cell r="E36">
            <v>4</v>
          </cell>
          <cell r="F36" t="str">
            <v>Menyajikan hasil percobaan atau observasi tentang bunyi</v>
          </cell>
        </row>
        <row r="37">
          <cell r="B37">
            <v>5</v>
          </cell>
          <cell r="C37" t="str">
            <v>Memahami sifat-sifat bunyi melalui pengamatan dan keterkaitannya dengan indera pendengaran</v>
          </cell>
          <cell r="E37">
            <v>5</v>
          </cell>
          <cell r="F37" t="str">
            <v>Membuat sebuah karya/model yang memanfaatkan sifat-sifat cahaya</v>
          </cell>
        </row>
        <row r="38">
          <cell r="B38">
            <v>6</v>
          </cell>
          <cell r="C38" t="str">
            <v>Memahami sifat-sifat cahaya melalui pengamatan dan mendeskripsikan penerapannya dalam kehidupan sehari-hari</v>
          </cell>
          <cell r="E38">
            <v>6</v>
          </cell>
          <cell r="F38" t="str">
            <v>Menyajikan laporan tentang sumberdaya alam dan pemanfaatannya oleh masyarakat</v>
          </cell>
        </row>
        <row r="40">
          <cell r="B40">
            <v>1</v>
          </cell>
          <cell r="C40" t="str">
            <v>Mengenal konsep pecahan senilai dan melakukan operasi hitung pecahan menggunakan benda kongkrit/gambar</v>
          </cell>
          <cell r="E40">
            <v>1</v>
          </cell>
          <cell r="F40" t="str">
            <v>Menyatakan pecahan ke bentuk desimal dan persen</v>
          </cell>
        </row>
        <row r="41">
          <cell r="B41">
            <v>2</v>
          </cell>
          <cell r="C41" t="str">
            <v>Menerapkan penaksiran dalam melakukan penjumlahan, perkalian, pengurangan dan pembagian untuk memperkirakan hasil perhitungan</v>
          </cell>
          <cell r="E41">
            <v>2</v>
          </cell>
          <cell r="F41" t="str">
            <v>Mengurai sebuah pecahan menjadi sebagai hasil penjumlahan atau pengurangan dua buah pecahan lainnya dengan berbagi kemungkinan jawaban</v>
          </cell>
        </row>
        <row r="42">
          <cell r="B42">
            <v>3</v>
          </cell>
          <cell r="C42" t="str">
            <v>Memahami aturan pembulatan dalam membaca hasil pengukuran dengan alat ukur</v>
          </cell>
          <cell r="E42">
            <v>3</v>
          </cell>
          <cell r="F42" t="str">
            <v>Melakukan pengubinan menggunakan segi banyak beraturan tertentu</v>
          </cell>
        </row>
        <row r="43">
          <cell r="B43">
            <v>4</v>
          </cell>
          <cell r="C43" t="str">
            <v xml:space="preserve">Memahami faktor dan kelipatan bilangan serta bilangan prima 
</v>
          </cell>
          <cell r="E43">
            <v>4</v>
          </cell>
          <cell r="F43" t="str">
            <v>Mengurai dan menyusun kembali jaring-jaring bangun ruang sederhana</v>
          </cell>
        </row>
        <row r="44">
          <cell r="B44">
            <v>5</v>
          </cell>
          <cell r="C44" t="str">
            <v>Menentukan kelipatan persekutuan dua buah bilangan dan menentukan kelipatan persekutuan terkecil ( KPK )</v>
          </cell>
          <cell r="E44">
            <v>5</v>
          </cell>
          <cell r="F44" t="str">
            <v>Membentuk jaring-jaring bangun ruang yang berbeda dengan jaring bangun ruang yang sudah ada</v>
          </cell>
        </row>
        <row r="45">
          <cell r="B45">
            <v>6</v>
          </cell>
          <cell r="C45" t="str">
            <v>Menentukan kelipatan persekutuan dua buah bilangan dan menentukan persekutuan terbesar ( FPB )</v>
          </cell>
          <cell r="E45">
            <v>6</v>
          </cell>
          <cell r="F45" t="str">
            <v>Membuat benda-benda berdasarkan jaring-jaring bangun ruang yang ditemukan dengan memanfaatkan barang-barang bekas yang ada di sekitar rumah sekolah atau tempat bermain</v>
          </cell>
        </row>
        <row r="47">
          <cell r="B47">
            <v>1</v>
          </cell>
          <cell r="C47" t="str">
            <v>Mengenal manusia, aspek keruangan, konektivitas antar ruang, perubahan dan keberlanjutan dalam waktu, sosial, ekonomi, dan pendidikan</v>
          </cell>
          <cell r="E47">
            <v>1</v>
          </cell>
          <cell r="F47" t="str">
            <v>Menceriterakan tentang hasil bacaan mengenai pengertian ruang, konektivitas antar ruang, perubahan, dan keberlanjutan dalam waktu, sosial, ekonomi, dan pendidikan dalam lingkup masyarakat di sekitarnya</v>
          </cell>
        </row>
        <row r="48">
          <cell r="B48">
            <v>2</v>
          </cell>
          <cell r="C48" t="str">
            <v>Memahami manusia, perubahan dan keberlanjutan dalam waktu pada masa praaksara, Hindu Budha, Islam dalam aspek pemerintah, sosial, ekonomi, dan pendidikan</v>
          </cell>
          <cell r="E48">
            <v>2</v>
          </cell>
          <cell r="F48" t="str">
            <v>Merangkum hasil pengamatan dan menceritakan manusia, perubahan dan keberlanjutan dalam waktu pada masa praaksara, Hindu Budha, Islam dalam aspek pemerintah, sosial, ekonomi, dan pendidikan</v>
          </cell>
        </row>
        <row r="49">
          <cell r="B49">
            <v>3</v>
          </cell>
          <cell r="C49" t="str">
            <v>Memahami manusia dalam hubungannya dengan kondisi geografis di sekitarnya</v>
          </cell>
          <cell r="E49">
            <v>3</v>
          </cell>
          <cell r="F49" t="str">
            <v>Menceritakan manusia dalam hubungannya dengan lingkungan geografis tempat tinggalnya</v>
          </cell>
        </row>
        <row r="50">
          <cell r="B50">
            <v>4</v>
          </cell>
          <cell r="C50" t="str">
            <v>Memahami kehidupan manusia dalam kelembagaan sosial, ekonomi, pendidikan, dan budaya di masyarakat sekitar</v>
          </cell>
          <cell r="E50">
            <v>4</v>
          </cell>
          <cell r="F50" t="str">
            <v>Mendeskripsikan kehidupan manusia dalam kelembagaan sosial, pendidikan, ekonomi, dan budaya di masyarakat sekitar</v>
          </cell>
        </row>
        <row r="51">
          <cell r="B51">
            <v>5</v>
          </cell>
          <cell r="C51" t="str">
            <v>Memahami manusia dalam dinamika interaksi dengan lingkungan alam, sosial, budaya, dan ekonomi</v>
          </cell>
          <cell r="E51">
            <v>5</v>
          </cell>
          <cell r="F51" t="str">
            <v>Menceritakan manusia dalam dinamika interaksi dengan lingkungan alam, sosial, budaya, dan ekonomi</v>
          </cell>
        </row>
        <row r="52">
          <cell r="B52">
            <v>6</v>
          </cell>
          <cell r="E52">
            <v>6</v>
          </cell>
        </row>
        <row r="54">
          <cell r="B54">
            <v>1</v>
          </cell>
          <cell r="C54" t="str">
            <v>Mengenal karya dua dan tiga dimensi berdasarkan pengamatan</v>
          </cell>
          <cell r="E54">
            <v>1</v>
          </cell>
          <cell r="F54" t="str">
            <v>Menggambar berdasarkan tema</v>
          </cell>
        </row>
        <row r="55">
          <cell r="B55">
            <v>2</v>
          </cell>
          <cell r="C55" t="str">
            <v>Membedakan panjang-pendek bunyi, dan tinggi-rendah nada dengan gerak tangan</v>
          </cell>
          <cell r="E55">
            <v>2</v>
          </cell>
          <cell r="F55" t="str">
            <v>Membuat karya seni kolase dengan berbagai bahan di lingkungan sekitar</v>
          </cell>
        </row>
        <row r="56">
          <cell r="B56">
            <v>3</v>
          </cell>
          <cell r="C56" t="str">
            <v>Mengenal tari-tari daerah dan keunikan geraknya</v>
          </cell>
          <cell r="E56">
            <v>3</v>
          </cell>
          <cell r="F56" t="str">
            <v>Menggambar model benda kesukaan berdasarkan pengamatan langsung</v>
          </cell>
        </row>
        <row r="57">
          <cell r="B57">
            <v>4</v>
          </cell>
          <cell r="C57" t="str">
            <v>Mengetahui berbagai alur cara dan pengolahan media karya kreatif</v>
          </cell>
          <cell r="E57">
            <v>4</v>
          </cell>
          <cell r="F57" t="str">
            <v>Membentuk karya seni tiga dimensi dari bahan alam</v>
          </cell>
        </row>
        <row r="58">
          <cell r="B58">
            <v>5</v>
          </cell>
          <cell r="C58" t="str">
            <v>Memahami cerita terkait situs-situs budaya baik benda maupun tak benda di Indonesia dengan menggunakan bahasa daerah</v>
          </cell>
          <cell r="E58">
            <v>5</v>
          </cell>
          <cell r="F58" t="str">
            <v>Menyanyikan lagu dengan gerak tangan dan badan sesuai dengan tinggi rendah nada</v>
          </cell>
        </row>
        <row r="59">
          <cell r="B59">
            <v>6</v>
          </cell>
          <cell r="E59">
            <v>6</v>
          </cell>
          <cell r="F59" t="str">
            <v>Memainkan pola irama lagu bertanda birama empat dan menunjukkan perbedaan panjang pendek bunyi</v>
          </cell>
        </row>
        <row r="61">
          <cell r="B61">
            <v>1</v>
          </cell>
          <cell r="C61" t="str">
            <v>Memahami konsep pola gerak dasarf dalam permainan dan atau olahraga tradisional bola besar</v>
          </cell>
          <cell r="E61">
            <v>1</v>
          </cell>
          <cell r="F61" t="str">
            <v>Mempraktikkan variasi dalam permainan bola besar yang dilandasi konsep gerak dalam berbagai permainan dan atau olahraga tradisional bola besar.</v>
          </cell>
        </row>
        <row r="62">
          <cell r="B62">
            <v>2</v>
          </cell>
          <cell r="C62" t="str">
            <v>Memahami  kombinasi pola gerak dasar  tradisional bola kecil.</v>
          </cell>
          <cell r="E62">
            <v>2</v>
          </cell>
          <cell r="F62" t="str">
            <v>Mempraktikkan variasi dan kombinasi pola gerak dasar konsep gerak dalam berbagai permainan dan atau olahraga tradisional bola kecil.</v>
          </cell>
        </row>
        <row r="63">
          <cell r="B63">
            <v>3</v>
          </cell>
          <cell r="C63" t="str">
            <v>Memahami konsep   membentuk gerakan dasar atletik jalan cepat dan lari melalui permainan dan atau olahraga</v>
          </cell>
          <cell r="E63">
            <v>3</v>
          </cell>
          <cell r="F63" t="str">
            <v xml:space="preserve">Mempraktikkan kombinasi pola  gerakan dasar atletik jalan cepat dan lari yang dilandasi konsep gerak </v>
          </cell>
        </row>
        <row r="64">
          <cell r="B64">
            <v>4</v>
          </cell>
          <cell r="C64" t="str">
            <v>Memahami konsep berbagai aktivitas kebugaran jasmani l.</v>
          </cell>
          <cell r="E64">
            <v>4</v>
          </cell>
          <cell r="F64" t="str">
            <v>Mempraktikkan berbagai aktivitas kebugaran jasmani untuk mencapai tinggi dan berat badan ideal.</v>
          </cell>
        </row>
        <row r="65">
          <cell r="B65">
            <v>5</v>
          </cell>
          <cell r="C65" t="str">
            <v>Memahami konsep kombinasi pola gerak keterampilan/ teknik dasar senam (seperti: handstand, kayang, meroda, dsb).</v>
          </cell>
          <cell r="E65">
            <v>5</v>
          </cell>
          <cell r="F65" t="str">
            <v>Mempraktikkan kombinasi  membentuk keterampilan/ teknik dasar senam (seperti: handstand, kayang, meroda, dsb).</v>
          </cell>
        </row>
        <row r="66">
          <cell r="B66">
            <v>6</v>
          </cell>
          <cell r="C66" t="str">
            <v>Mengetahui konsep kombinasi gerak dasar i irama (ketukan) tanpa/dengan musik dalam aktivitas gerak ritmik.</v>
          </cell>
          <cell r="E66">
            <v>6</v>
          </cell>
          <cell r="F66" t="str">
            <v xml:space="preserve">Mempraktikkan gerak dasar langkah dan ayunan lengan bertema budaya daerah mengikuti irama (ketukan) </v>
          </cell>
        </row>
        <row r="68">
          <cell r="B68">
            <v>1</v>
          </cell>
          <cell r="C68" t="str">
            <v>Mengenal sejarah Muna</v>
          </cell>
          <cell r="E68">
            <v>1</v>
          </cell>
          <cell r="F68" t="str">
            <v>Menceritakan suku bangsa di Muna</v>
          </cell>
        </row>
        <row r="69">
          <cell r="B69">
            <v>2</v>
          </cell>
          <cell r="C69" t="str">
            <v>Mengenal budaya dan adat Muna</v>
          </cell>
          <cell r="E69">
            <v>2</v>
          </cell>
          <cell r="F69" t="str">
            <v>Menceritakan sejarah Muna</v>
          </cell>
        </row>
        <row r="70">
          <cell r="B70">
            <v>3</v>
          </cell>
          <cell r="C70" t="str">
            <v>Mengenal bahasa sederhana Muna</v>
          </cell>
          <cell r="E70">
            <v>3</v>
          </cell>
          <cell r="F70" t="str">
            <v>Menceritakan budaya dan adat Muna</v>
          </cell>
        </row>
        <row r="71">
          <cell r="B71">
            <v>4</v>
          </cell>
          <cell r="C71" t="str">
            <v>Mengenal kosa kata bahasa Muna</v>
          </cell>
          <cell r="E71">
            <v>4</v>
          </cell>
          <cell r="F71" t="str">
            <v>Melafalkan bahasa sederhana Muna</v>
          </cell>
        </row>
        <row r="72">
          <cell r="B72">
            <v>5</v>
          </cell>
          <cell r="C72" t="str">
            <v>memahami arti bahasa Muna sederhana</v>
          </cell>
          <cell r="E72">
            <v>5</v>
          </cell>
          <cell r="F72" t="str">
            <v>mengucapkan kosa kata bahasa Muna</v>
          </cell>
        </row>
        <row r="73">
          <cell r="B73">
            <v>6</v>
          </cell>
          <cell r="C73" t="str">
            <v>Mengenal kosa kata bahasa Muna</v>
          </cell>
          <cell r="E73">
            <v>6</v>
          </cell>
          <cell r="F73" t="str">
            <v>berdialog sederhana dengan bahasa Muna sederhana</v>
          </cell>
        </row>
        <row r="76">
          <cell r="B76">
            <v>1</v>
          </cell>
          <cell r="C76" t="str">
            <v xml:space="preserve">  Melaksanakan shalat secara tertib sebagai wujud dari penghambaan diri kepada Allah SWT.</v>
          </cell>
          <cell r="E76">
            <v>1</v>
          </cell>
          <cell r="F76" t="str">
            <v>Menerima, menjalankan, dan menghargai ajaran agama yang dianutnya.</v>
          </cell>
        </row>
        <row r="77">
          <cell r="B77">
            <v>2</v>
          </cell>
          <cell r="C77" t="str">
            <v>Mengamalkan  kebajikan kepada sesama manusia sebagai implementasi dari pemahaman ibadah shalat</v>
          </cell>
          <cell r="E77">
            <v>2</v>
          </cell>
          <cell r="F77" t="str">
            <v>Menerima, menjalankan, dan menghargai ajaran agama yang dianutnya.</v>
          </cell>
        </row>
        <row r="78">
          <cell r="B78">
            <v>3</v>
          </cell>
          <cell r="C78" t="str">
            <v>   Menghindari perilaku tercela sebagai implementasi dari pemahaman ibadah shalat</v>
          </cell>
          <cell r="E78">
            <v>3</v>
          </cell>
          <cell r="F78" t="str">
            <v>Memiliki perilaku jujur, disiplin, tanggung jawab dalam berinteraksi dengan keluarga, teman, tetangga, dan guru.</v>
          </cell>
        </row>
        <row r="79">
          <cell r="B79">
            <v>4</v>
          </cell>
          <cell r="C79" t="str">
            <v xml:space="preserve"> Meyakini keberadaan malaikat-malaikat Allah SWT</v>
          </cell>
          <cell r="E79">
            <v>4</v>
          </cell>
          <cell r="F79" t="str">
            <v>Memiliki perilaku  santun, peduli, dan percaya diri dalam berinteraksi dengan keluarga, teman, tetangga, dan guru.</v>
          </cell>
        </row>
        <row r="80">
          <cell r="B80">
            <v>5</v>
          </cell>
          <cell r="E80">
            <v>5</v>
          </cell>
        </row>
        <row r="81">
          <cell r="B81">
            <v>6</v>
          </cell>
          <cell r="E81">
            <v>6</v>
          </cell>
        </row>
        <row r="83">
          <cell r="B83">
            <v>1</v>
          </cell>
          <cell r="C83" t="str">
            <v xml:space="preserve"> Menerima ajaran Punarbhawa sebagai bagian dari Sraddha</v>
          </cell>
          <cell r="E83">
            <v>1</v>
          </cell>
          <cell r="F83" t="str">
            <v>Membiasakan diri untuk selalu melakukan puja bakti setiap hari</v>
          </cell>
        </row>
        <row r="84">
          <cell r="B84">
            <v>2</v>
          </cell>
          <cell r="C84" t="str">
            <v>Menerima orang-orang suci dalam agama Hindu sebagai penuntun kebenaran</v>
          </cell>
          <cell r="E84">
            <v>2</v>
          </cell>
          <cell r="F84" t="str">
            <v xml:space="preserve">  Memiliki Dharma yang membuat seseorang menjadi lemah lembut dan baik hati </v>
          </cell>
        </row>
        <row r="85">
          <cell r="B85">
            <v>3</v>
          </cell>
          <cell r="C85" t="str">
            <v>   Menerima orang-orang suci dalam agama Hindu sebagai penuntun kebenaran</v>
          </cell>
          <cell r="F85" t="str">
            <v xml:space="preserve">  Menunjukkan  pertolongan tanpa pamrih dan berterima kasih  kepada orang yang telah memberikan pertolongan </v>
          </cell>
        </row>
        <row r="86">
          <cell r="B86">
            <v>4</v>
          </cell>
          <cell r="C86" t="str">
            <v xml:space="preserve"> Menerima ajaran Punarbhawa sebagai bagian dari Sraddha</v>
          </cell>
          <cell r="E86">
            <v>4</v>
          </cell>
          <cell r="F86" t="str">
            <v xml:space="preserve">  Mengakui kesalahan, memperbaiki diri, meminta dan memberi maaf  </v>
          </cell>
        </row>
        <row r="87">
          <cell r="B87">
            <v>5</v>
          </cell>
          <cell r="C87" t="str">
            <v>Menerima orang-orang suci dalam agama Hindu sebagai penuntun kebenaran</v>
          </cell>
          <cell r="E87">
            <v>5</v>
          </cell>
        </row>
        <row r="88">
          <cell r="B88">
            <v>6</v>
          </cell>
          <cell r="C88" t="str">
            <v>   Menerima orang-orang suci dalam agama Hindu sebagai penuntun kebenaran</v>
          </cell>
          <cell r="E88">
            <v>6</v>
          </cell>
        </row>
        <row r="91">
          <cell r="B91">
            <v>1</v>
          </cell>
          <cell r="C91" t="str">
            <v>  Mengetahui Allah itu ada melalui pengamatan terhadap makhluk ciptaan-Nya di sekitar rumah dan sekolah.</v>
          </cell>
          <cell r="E91">
            <v>1</v>
          </cell>
          <cell r="F91" t="str">
            <v>Membaca Q.S. Al Falaq, Al-Ma’un dan Al-Fil dengan tartil</v>
          </cell>
        </row>
        <row r="92">
          <cell r="B92">
            <v>2</v>
          </cell>
          <cell r="C92" t="str">
            <v>    Mengerti makna iman kepada malaikat-malaikat Allah berdasarkan pengamatan terhadap dirinya dan alam sekitar.</v>
          </cell>
          <cell r="E92">
            <v>2</v>
          </cell>
          <cell r="F92" t="str">
            <v>Menulis kalimat-kalimat dalam Al Falaq, Al-Ma’un dan Al-Fil dengan benar</v>
          </cell>
        </row>
        <row r="93">
          <cell r="B93">
            <v>3</v>
          </cell>
          <cell r="C93" t="str">
            <v xml:space="preserve"> Mengerti makna Asmaul Husna: Al-Bashir, Al-‘Adil, Al-‘Adhim</v>
          </cell>
          <cell r="E93">
            <v>3</v>
          </cell>
          <cell r="F93" t="str">
            <v>  Menunjukkan hafalan Q.S. Al Falaq, Al Ma’un dan  Al-Fil dengan lancar.</v>
          </cell>
        </row>
        <row r="94">
          <cell r="B94">
            <v>4</v>
          </cell>
          <cell r="C94" t="str">
            <v>   Memahami makna bacaan sholat</v>
          </cell>
          <cell r="E94">
            <v>4</v>
          </cell>
          <cell r="F94" t="str">
            <v xml:space="preserve">   Mencontohkan sikap santun dan menghargai teman, baik di rumah, sekolah, dan di masyarakat sekitar </v>
          </cell>
        </row>
        <row r="95">
          <cell r="B95">
            <v>5</v>
          </cell>
          <cell r="C95" t="str">
            <v>  Mengetahui kisah keteladan Nabi Ayyub a.s.</v>
          </cell>
          <cell r="E95">
            <v>5</v>
          </cell>
          <cell r="F95" t="str">
            <v>    Menceritakan pengalaman  melaksanakan shalat di rumah, atau di masjid lingkungan sekitar rumah.</v>
          </cell>
        </row>
        <row r="96">
          <cell r="B96">
            <v>6</v>
          </cell>
          <cell r="C96" t="str">
            <v>   Mengetahui kisah keteladan Nabi Dzulkifi  a.s.</v>
          </cell>
          <cell r="E96">
            <v>6</v>
          </cell>
          <cell r="F96" t="str">
            <v>   Menceritakan kisah keteladan Nabi Ayyub a.s.</v>
          </cell>
        </row>
        <row r="98">
          <cell r="B98">
            <v>1</v>
          </cell>
          <cell r="C98" t="str">
            <v>Menerima, menjalankan, dan menghargai ajaran agama yang dianutnya.</v>
          </cell>
          <cell r="E98">
            <v>1</v>
          </cell>
          <cell r="F98" t="str">
            <v>Memahami kemaha-kuasaan Allah dalam berbagai peristiwa kehidupan: ulang tahun, gagal, dan sukses</v>
          </cell>
        </row>
        <row r="99">
          <cell r="B99">
            <v>2</v>
          </cell>
          <cell r="C99" t="str">
            <v>Menerima, menjalankan, dan menghargai ajaran agama yang dianutnya.</v>
          </cell>
          <cell r="E99">
            <v>2</v>
          </cell>
          <cell r="F99" t="str">
            <v xml:space="preserve"> Memahami kemaha-kuasaan Allah dalam berbagai peristiwa kehidupan: ulang tahun, gagal, dan sukses</v>
          </cell>
        </row>
        <row r="100">
          <cell r="B100">
            <v>3</v>
          </cell>
          <cell r="C100" t="str">
            <v>Memiliki perilaku jujur, disiplin, tanggung jawab dalam berinteraksi dengan keluarga, teman, tetangga, dan guru.</v>
          </cell>
          <cell r="F100" t="str">
            <v>mengakui keterbatasan dirinya sebagai manusia.</v>
          </cell>
        </row>
        <row r="101">
          <cell r="B101">
            <v>4</v>
          </cell>
          <cell r="C101" t="str">
            <v>Memiliki perilaku  santun, peduli, dan percaya diri dalam berinteraksi dengan keluarga, teman, tetangga, dan guru.</v>
          </cell>
          <cell r="E101">
            <v>4</v>
          </cell>
          <cell r="F101" t="str">
            <v>Menghayati kebergantungannya pada kemahakuasaan Allah.</v>
          </cell>
        </row>
        <row r="102">
          <cell r="B102">
            <v>5</v>
          </cell>
          <cell r="C102" t="str">
            <v xml:space="preserve"> Menerima dan mensyukuri alam ciptaan Allah melalui doa, permainan, nyanyian dan tindakan sederhana.</v>
          </cell>
          <cell r="E102">
            <v>5</v>
          </cell>
          <cell r="F102" t="str">
            <v xml:space="preserve"> mensyukuri kebergantungannya pada kemahakuasaan Allah.</v>
          </cell>
        </row>
        <row r="103">
          <cell r="B103">
            <v>6</v>
          </cell>
          <cell r="E103">
            <v>6</v>
          </cell>
        </row>
        <row r="105">
          <cell r="B105">
            <v>1</v>
          </cell>
          <cell r="C105" t="str">
            <v xml:space="preserve"> Membaca kisah-kisah Sapta Rsi penerima wahyu Veda</v>
          </cell>
          <cell r="E105">
            <v>1</v>
          </cell>
          <cell r="F105" t="str">
            <v>    Menceritakan ciri-ciri kelahiran Sorga dan kelahiran Neraka</v>
          </cell>
        </row>
        <row r="106">
          <cell r="B106">
            <v>2</v>
          </cell>
          <cell r="C106" t="str">
            <v>Mengelompokkan wahyu Veda yang diterima oleh Sapta Rsi</v>
          </cell>
          <cell r="E106">
            <v>2</v>
          </cell>
          <cell r="F106" t="str">
            <v xml:space="preserve"> Menceritakan pertumbuhan agama Hindu di Indonesia secara singkat</v>
          </cell>
        </row>
        <row r="107">
          <cell r="B107">
            <v>3</v>
          </cell>
          <cell r="C107" t="str">
            <v>Menyebutkan hari-hari suci agama Hindu.</v>
          </cell>
          <cell r="E107">
            <v>3</v>
          </cell>
          <cell r="F107" t="str">
            <v>Menceritakan kejayaan agama Hindu di Indonesia secara singkat</v>
          </cell>
        </row>
        <row r="108">
          <cell r="B108">
            <v>4</v>
          </cell>
          <cell r="C108" t="str">
            <v>Mengkatagorikan hari-hari suci agama Hindu</v>
          </cell>
          <cell r="E108">
            <v>4</v>
          </cell>
          <cell r="F108" t="str">
            <v>Menceritakan keruntuhan agama Hindu di Indonesia secara singkat</v>
          </cell>
        </row>
        <row r="109">
          <cell r="B109">
            <v>5</v>
          </cell>
          <cell r="E109">
            <v>5</v>
          </cell>
        </row>
        <row r="110">
          <cell r="B110">
            <v>6</v>
          </cell>
          <cell r="E110">
            <v>6</v>
          </cell>
        </row>
        <row r="112">
          <cell r="B112">
            <v>1</v>
          </cell>
          <cell r="C112" t="str">
            <v>Menjelaskan  makna, tujuan, dan manfaat melaksanakan puja bakti</v>
          </cell>
          <cell r="E112">
            <v>1</v>
          </cell>
          <cell r="F112" t="str">
            <v xml:space="preserve"> Mengungkapkan kembali peristiwa masa remaja dan masa berumah tangga Pangeran Siddharta </v>
          </cell>
        </row>
        <row r="113">
          <cell r="B113">
            <v>2</v>
          </cell>
          <cell r="C113" t="str">
            <v xml:space="preserve">Mendeskripsikan candi-candi agama Buddha di Indonesia </v>
          </cell>
          <cell r="E113">
            <v>2</v>
          </cell>
          <cell r="F113" t="str">
            <v>Menceritakan empat peristiwa yang dilihat Pangeran Siddharta</v>
          </cell>
        </row>
        <row r="114">
          <cell r="B114">
            <v>3</v>
          </cell>
          <cell r="C114" t="str">
            <v>Mengidentifikasi candi-candi yang digunakan dalam upacara Waisak dan upaya pelestariannya</v>
          </cell>
          <cell r="E114">
            <v>3</v>
          </cell>
          <cell r="F114" t="str">
            <v>Menceritakan peristiwa Pelepasan Agung Pangeran Siddharta</v>
          </cell>
        </row>
        <row r="115">
          <cell r="B115">
            <v>4</v>
          </cell>
          <cell r="E115">
            <v>4</v>
          </cell>
        </row>
        <row r="116">
          <cell r="B116">
            <v>5</v>
          </cell>
          <cell r="E116">
            <v>5</v>
          </cell>
        </row>
        <row r="117">
          <cell r="B117">
            <v>6</v>
          </cell>
          <cell r="E117">
            <v>6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  <sheetName val="KARTU"/>
      <sheetName val="SISWA"/>
      <sheetName val="FOTOQ"/>
      <sheetName val="Aplikasi Kartu Ujian"/>
    </sheetNames>
    <sheetDataSet>
      <sheetData sheetId="0"/>
      <sheetData sheetId="1">
        <row r="3">
          <cell r="H3">
            <v>1</v>
          </cell>
          <cell r="I3">
            <v>2</v>
          </cell>
          <cell r="J3">
            <v>3</v>
          </cell>
          <cell r="K3">
            <v>4</v>
          </cell>
        </row>
      </sheetData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XFB55"/>
  <sheetViews>
    <sheetView showGridLines="0" showZeros="0" topLeftCell="A4" zoomScale="115" zoomScaleNormal="115" workbookViewId="0">
      <selection activeCell="A54" sqref="A54"/>
    </sheetView>
  </sheetViews>
  <sheetFormatPr defaultColWidth="0" defaultRowHeight="0" customHeight="1" zeroHeight="1"/>
  <cols>
    <col min="1" max="1" width="4.7109375" style="26" customWidth="1"/>
    <col min="2" max="2" width="8.85546875" style="26" customWidth="1"/>
    <col min="3" max="3" width="26" style="27" customWidth="1"/>
    <col min="4" max="4" width="4.42578125" style="23" customWidth="1"/>
    <col min="5" max="10" width="7.5703125" style="23" customWidth="1"/>
    <col min="11" max="11" width="10.42578125" style="28" customWidth="1"/>
    <col min="12" max="12" width="8" style="23" hidden="1" customWidth="1"/>
    <col min="13" max="54" width="0" style="5" hidden="1"/>
    <col min="55" max="16382" width="5.28515625" style="5" hidden="1"/>
    <col min="16383" max="16383" width="3.42578125" style="5" customWidth="1"/>
    <col min="16384" max="16384" width="7.7109375" style="5" customWidth="1"/>
  </cols>
  <sheetData>
    <row r="1" spans="1:12" s="1" customFormat="1" ht="20.25" hidden="1" customHeight="1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2" s="1" customFormat="1" ht="23.25" hidden="1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1" customFormat="1" ht="18" hidden="1" customHeight="1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</row>
    <row r="4" spans="1:12" s="1" customFormat="1" ht="27.75" customHeight="1">
      <c r="A4" s="57" t="s">
        <v>0</v>
      </c>
      <c r="B4" s="58"/>
      <c r="C4" s="58"/>
      <c r="D4" s="59"/>
      <c r="E4" s="56" t="s">
        <v>5</v>
      </c>
      <c r="F4" s="56"/>
      <c r="G4" s="56"/>
      <c r="H4" s="56"/>
      <c r="I4" s="56"/>
      <c r="J4" s="56"/>
      <c r="K4" s="56"/>
      <c r="L4" s="43" t="s">
        <v>6</v>
      </c>
    </row>
    <row r="5" spans="1:12" s="1" customFormat="1" ht="17.25" customHeight="1">
      <c r="A5" s="50" t="s">
        <v>1</v>
      </c>
      <c r="B5" s="50" t="s">
        <v>2</v>
      </c>
      <c r="C5" s="51" t="s">
        <v>3</v>
      </c>
      <c r="D5" s="49" t="s">
        <v>4</v>
      </c>
      <c r="E5" s="2" t="s">
        <v>20</v>
      </c>
      <c r="F5" s="2" t="s">
        <v>20</v>
      </c>
      <c r="G5" s="2" t="s">
        <v>20</v>
      </c>
      <c r="H5" s="2" t="s">
        <v>20</v>
      </c>
      <c r="I5" s="2" t="s">
        <v>20</v>
      </c>
      <c r="J5" s="2" t="s">
        <v>20</v>
      </c>
      <c r="K5" s="3" t="s">
        <v>7</v>
      </c>
      <c r="L5" s="4" t="s">
        <v>8</v>
      </c>
    </row>
    <row r="6" spans="1:12" ht="15" customHeight="1">
      <c r="A6" s="29">
        <v>1</v>
      </c>
      <c r="B6" s="38">
        <v>1371</v>
      </c>
      <c r="C6" s="39" t="s">
        <v>9</v>
      </c>
      <c r="D6" s="40" t="s">
        <v>10</v>
      </c>
      <c r="E6" s="32">
        <v>91</v>
      </c>
      <c r="F6" s="9">
        <v>22</v>
      </c>
      <c r="G6" s="9">
        <v>99</v>
      </c>
      <c r="H6" s="9">
        <v>65</v>
      </c>
      <c r="I6" s="9">
        <v>78</v>
      </c>
      <c r="J6" s="10">
        <v>88</v>
      </c>
      <c r="K6" s="6">
        <f t="shared" ref="K6:K52" si="0">SUM(E6:J6)</f>
        <v>443</v>
      </c>
      <c r="L6" s="7">
        <f t="shared" ref="L6:L52" si="1">IFERROR(AVERAGE(E6:J6)*2,"")</f>
        <v>147.66666666666666</v>
      </c>
    </row>
    <row r="7" spans="1:12" ht="15" customHeight="1">
      <c r="A7" s="25">
        <v>2</v>
      </c>
      <c r="B7" s="38">
        <v>1353</v>
      </c>
      <c r="C7" s="39" t="s">
        <v>11</v>
      </c>
      <c r="D7" s="40" t="s">
        <v>10</v>
      </c>
      <c r="E7" s="31">
        <v>77</v>
      </c>
      <c r="F7" s="11">
        <v>77</v>
      </c>
      <c r="G7" s="11">
        <v>77</v>
      </c>
      <c r="H7" s="11">
        <v>77</v>
      </c>
      <c r="I7" s="11">
        <v>77</v>
      </c>
      <c r="J7" s="12">
        <v>77</v>
      </c>
      <c r="K7" s="6">
        <f t="shared" si="0"/>
        <v>462</v>
      </c>
      <c r="L7" s="7">
        <f t="shared" si="1"/>
        <v>154</v>
      </c>
    </row>
    <row r="8" spans="1:12" ht="15" customHeight="1">
      <c r="A8" s="30">
        <v>3</v>
      </c>
      <c r="B8" s="38">
        <v>1350</v>
      </c>
      <c r="C8" s="39" t="s">
        <v>12</v>
      </c>
      <c r="D8" s="40" t="s">
        <v>13</v>
      </c>
      <c r="E8" s="32">
        <v>91</v>
      </c>
      <c r="F8" s="9">
        <v>22</v>
      </c>
      <c r="G8" s="9">
        <v>99</v>
      </c>
      <c r="H8" s="9">
        <v>65</v>
      </c>
      <c r="I8" s="9">
        <v>78</v>
      </c>
      <c r="J8" s="10">
        <v>88</v>
      </c>
      <c r="K8" s="6">
        <f t="shared" si="0"/>
        <v>443</v>
      </c>
      <c r="L8" s="7">
        <f t="shared" si="1"/>
        <v>147.66666666666666</v>
      </c>
    </row>
    <row r="9" spans="1:12" ht="15" customHeight="1">
      <c r="A9" s="25">
        <v>4</v>
      </c>
      <c r="B9" s="38">
        <v>1370</v>
      </c>
      <c r="C9" s="39" t="s">
        <v>14</v>
      </c>
      <c r="D9" s="40" t="s">
        <v>13</v>
      </c>
      <c r="E9" s="31">
        <v>77</v>
      </c>
      <c r="F9" s="11">
        <v>77</v>
      </c>
      <c r="G9" s="11">
        <v>77</v>
      </c>
      <c r="H9" s="11">
        <v>77</v>
      </c>
      <c r="I9" s="11">
        <v>77</v>
      </c>
      <c r="J9" s="12">
        <v>77</v>
      </c>
      <c r="K9" s="6">
        <f t="shared" si="0"/>
        <v>462</v>
      </c>
      <c r="L9" s="7">
        <f t="shared" si="1"/>
        <v>154</v>
      </c>
    </row>
    <row r="10" spans="1:12" ht="15" customHeight="1">
      <c r="A10" s="25">
        <v>5</v>
      </c>
      <c r="B10" s="38">
        <v>1355</v>
      </c>
      <c r="C10" s="39" t="s">
        <v>15</v>
      </c>
      <c r="D10" s="40" t="s">
        <v>10</v>
      </c>
      <c r="E10" s="32">
        <v>91</v>
      </c>
      <c r="F10" s="9">
        <v>22</v>
      </c>
      <c r="G10" s="9">
        <v>99</v>
      </c>
      <c r="H10" s="9">
        <v>65</v>
      </c>
      <c r="I10" s="9">
        <v>78</v>
      </c>
      <c r="J10" s="10">
        <v>88</v>
      </c>
      <c r="K10" s="6">
        <f t="shared" si="0"/>
        <v>443</v>
      </c>
      <c r="L10" s="7">
        <f t="shared" si="1"/>
        <v>147.66666666666666</v>
      </c>
    </row>
    <row r="11" spans="1:12" ht="15" customHeight="1">
      <c r="A11" s="30">
        <v>6</v>
      </c>
      <c r="B11" s="38">
        <v>1372</v>
      </c>
      <c r="C11" s="39" t="s">
        <v>16</v>
      </c>
      <c r="D11" s="40" t="s">
        <v>13</v>
      </c>
      <c r="E11" s="31">
        <v>77</v>
      </c>
      <c r="F11" s="11">
        <v>77</v>
      </c>
      <c r="G11" s="11">
        <v>77</v>
      </c>
      <c r="H11" s="11">
        <v>77</v>
      </c>
      <c r="I11" s="11">
        <v>77</v>
      </c>
      <c r="J11" s="12">
        <v>77</v>
      </c>
      <c r="K11" s="6">
        <f t="shared" si="0"/>
        <v>462</v>
      </c>
      <c r="L11" s="7">
        <f t="shared" si="1"/>
        <v>154</v>
      </c>
    </row>
    <row r="12" spans="1:12" ht="15" customHeight="1">
      <c r="A12" s="25">
        <v>7</v>
      </c>
      <c r="B12" s="38">
        <v>1357</v>
      </c>
      <c r="C12" s="39" t="s">
        <v>17</v>
      </c>
      <c r="D12" s="40" t="s">
        <v>13</v>
      </c>
      <c r="E12" s="32">
        <v>91</v>
      </c>
      <c r="F12" s="9">
        <v>22</v>
      </c>
      <c r="G12" s="9">
        <v>99</v>
      </c>
      <c r="H12" s="9">
        <v>65</v>
      </c>
      <c r="I12" s="9">
        <v>78</v>
      </c>
      <c r="J12" s="10">
        <v>88</v>
      </c>
      <c r="K12" s="6">
        <f t="shared" si="0"/>
        <v>443</v>
      </c>
      <c r="L12" s="7">
        <f t="shared" si="1"/>
        <v>147.66666666666666</v>
      </c>
    </row>
    <row r="13" spans="1:12" ht="15" customHeight="1">
      <c r="A13" s="25">
        <v>8</v>
      </c>
      <c r="B13" s="38">
        <v>1359</v>
      </c>
      <c r="C13" s="39" t="s">
        <v>18</v>
      </c>
      <c r="D13" s="40" t="s">
        <v>13</v>
      </c>
      <c r="E13" s="33">
        <v>44</v>
      </c>
      <c r="F13" s="13">
        <v>44</v>
      </c>
      <c r="G13" s="13">
        <v>44</v>
      </c>
      <c r="H13" s="13">
        <v>77</v>
      </c>
      <c r="I13" s="13">
        <v>44</v>
      </c>
      <c r="J13" s="14">
        <v>44</v>
      </c>
      <c r="K13" s="6">
        <f t="shared" si="0"/>
        <v>297</v>
      </c>
      <c r="L13" s="7">
        <f t="shared" si="1"/>
        <v>99</v>
      </c>
    </row>
    <row r="14" spans="1:12" ht="15" customHeight="1">
      <c r="A14" s="30">
        <v>9</v>
      </c>
      <c r="B14" s="38">
        <v>1373</v>
      </c>
      <c r="C14" s="39" t="s">
        <v>19</v>
      </c>
      <c r="D14" s="40" t="s">
        <v>13</v>
      </c>
      <c r="E14" s="33"/>
      <c r="F14" s="13">
        <v>0</v>
      </c>
      <c r="G14" s="13"/>
      <c r="H14" s="13"/>
      <c r="I14" s="13"/>
      <c r="J14" s="14"/>
      <c r="K14" s="6">
        <f t="shared" si="0"/>
        <v>0</v>
      </c>
      <c r="L14" s="7">
        <f t="shared" si="1"/>
        <v>0</v>
      </c>
    </row>
    <row r="15" spans="1:12" ht="15" hidden="1" customHeight="1">
      <c r="A15" s="25">
        <v>10</v>
      </c>
      <c r="B15" s="8"/>
      <c r="C15" s="41"/>
      <c r="D15" s="42"/>
      <c r="E15" s="33"/>
      <c r="F15" s="13"/>
      <c r="G15" s="13"/>
      <c r="H15" s="13"/>
      <c r="I15" s="13"/>
      <c r="J15" s="14"/>
      <c r="K15" s="6">
        <f t="shared" si="0"/>
        <v>0</v>
      </c>
      <c r="L15" s="7" t="str">
        <f t="shared" si="1"/>
        <v/>
      </c>
    </row>
    <row r="16" spans="1:12" ht="15" hidden="1" customHeight="1">
      <c r="A16" s="25">
        <v>11</v>
      </c>
      <c r="B16" s="8"/>
      <c r="C16" s="41"/>
      <c r="D16" s="42"/>
      <c r="E16" s="33"/>
      <c r="F16" s="13"/>
      <c r="G16" s="13"/>
      <c r="H16" s="13"/>
      <c r="I16" s="13"/>
      <c r="J16" s="14"/>
      <c r="K16" s="6">
        <f t="shared" si="0"/>
        <v>0</v>
      </c>
      <c r="L16" s="7" t="str">
        <f t="shared" si="1"/>
        <v/>
      </c>
    </row>
    <row r="17" spans="1:12" ht="15" hidden="1" customHeight="1">
      <c r="A17" s="30">
        <v>12</v>
      </c>
      <c r="B17" s="8"/>
      <c r="C17" s="41"/>
      <c r="D17" s="42"/>
      <c r="E17" s="33"/>
      <c r="F17" s="13"/>
      <c r="G17" s="13"/>
      <c r="H17" s="13"/>
      <c r="I17" s="13"/>
      <c r="J17" s="14"/>
      <c r="K17" s="6">
        <f t="shared" si="0"/>
        <v>0</v>
      </c>
      <c r="L17" s="7" t="str">
        <f t="shared" si="1"/>
        <v/>
      </c>
    </row>
    <row r="18" spans="1:12" ht="15" hidden="1" customHeight="1">
      <c r="A18" s="25">
        <v>13</v>
      </c>
      <c r="B18" s="8"/>
      <c r="C18" s="41"/>
      <c r="D18" s="42"/>
      <c r="E18" s="33"/>
      <c r="F18" s="13"/>
      <c r="G18" s="13"/>
      <c r="H18" s="13"/>
      <c r="I18" s="13"/>
      <c r="J18" s="14"/>
      <c r="K18" s="6">
        <f t="shared" si="0"/>
        <v>0</v>
      </c>
      <c r="L18" s="7" t="str">
        <f t="shared" si="1"/>
        <v/>
      </c>
    </row>
    <row r="19" spans="1:12" ht="15" hidden="1" customHeight="1">
      <c r="A19" s="25">
        <v>14</v>
      </c>
      <c r="B19" s="8"/>
      <c r="C19" s="41"/>
      <c r="D19" s="42"/>
      <c r="E19" s="33"/>
      <c r="F19" s="13"/>
      <c r="G19" s="13"/>
      <c r="H19" s="13"/>
      <c r="I19" s="13"/>
      <c r="J19" s="14"/>
      <c r="K19" s="6">
        <f t="shared" si="0"/>
        <v>0</v>
      </c>
      <c r="L19" s="7" t="str">
        <f t="shared" si="1"/>
        <v/>
      </c>
    </row>
    <row r="20" spans="1:12" ht="15" hidden="1" customHeight="1">
      <c r="A20" s="30">
        <v>15</v>
      </c>
      <c r="B20" s="8"/>
      <c r="C20" s="41"/>
      <c r="D20" s="42"/>
      <c r="E20" s="33"/>
      <c r="F20" s="13"/>
      <c r="G20" s="13"/>
      <c r="H20" s="13"/>
      <c r="I20" s="13"/>
      <c r="J20" s="14"/>
      <c r="K20" s="6">
        <f t="shared" si="0"/>
        <v>0</v>
      </c>
      <c r="L20" s="7" t="str">
        <f t="shared" si="1"/>
        <v/>
      </c>
    </row>
    <row r="21" spans="1:12" ht="15" hidden="1" customHeight="1">
      <c r="A21" s="25">
        <v>16</v>
      </c>
      <c r="B21" s="8"/>
      <c r="C21" s="41"/>
      <c r="D21" s="42"/>
      <c r="E21" s="33"/>
      <c r="F21" s="13"/>
      <c r="G21" s="13"/>
      <c r="H21" s="13"/>
      <c r="I21" s="13"/>
      <c r="J21" s="14"/>
      <c r="K21" s="6">
        <f t="shared" si="0"/>
        <v>0</v>
      </c>
      <c r="L21" s="7" t="str">
        <f t="shared" si="1"/>
        <v/>
      </c>
    </row>
    <row r="22" spans="1:12" ht="15" hidden="1" customHeight="1">
      <c r="A22" s="25">
        <v>17</v>
      </c>
      <c r="B22" s="8"/>
      <c r="C22" s="41"/>
      <c r="D22" s="42"/>
      <c r="E22" s="33"/>
      <c r="F22" s="13"/>
      <c r="G22" s="13"/>
      <c r="H22" s="13"/>
      <c r="I22" s="13"/>
      <c r="J22" s="14"/>
      <c r="K22" s="6">
        <f t="shared" si="0"/>
        <v>0</v>
      </c>
      <c r="L22" s="7" t="str">
        <f t="shared" si="1"/>
        <v/>
      </c>
    </row>
    <row r="23" spans="1:12" ht="15" hidden="1" customHeight="1">
      <c r="A23" s="30">
        <v>18</v>
      </c>
      <c r="B23" s="8"/>
      <c r="C23" s="41"/>
      <c r="D23" s="42"/>
      <c r="E23" s="33"/>
      <c r="F23" s="13"/>
      <c r="G23" s="13"/>
      <c r="H23" s="13"/>
      <c r="I23" s="13"/>
      <c r="J23" s="14"/>
      <c r="K23" s="6">
        <f t="shared" si="0"/>
        <v>0</v>
      </c>
      <c r="L23" s="7" t="str">
        <f t="shared" si="1"/>
        <v/>
      </c>
    </row>
    <row r="24" spans="1:12" ht="15" hidden="1" customHeight="1">
      <c r="A24" s="25">
        <v>19</v>
      </c>
      <c r="B24" s="8"/>
      <c r="C24" s="41"/>
      <c r="D24" s="42"/>
      <c r="E24" s="33"/>
      <c r="F24" s="13"/>
      <c r="G24" s="13"/>
      <c r="H24" s="13"/>
      <c r="I24" s="13"/>
      <c r="J24" s="14"/>
      <c r="K24" s="6">
        <f t="shared" si="0"/>
        <v>0</v>
      </c>
      <c r="L24" s="7" t="str">
        <f t="shared" si="1"/>
        <v/>
      </c>
    </row>
    <row r="25" spans="1:12" ht="15" hidden="1" customHeight="1">
      <c r="A25" s="25">
        <v>20</v>
      </c>
      <c r="B25" s="8"/>
      <c r="C25" s="41"/>
      <c r="D25" s="42"/>
      <c r="E25" s="33"/>
      <c r="F25" s="13"/>
      <c r="G25" s="13"/>
      <c r="H25" s="13"/>
      <c r="I25" s="13"/>
      <c r="J25" s="14"/>
      <c r="K25" s="6">
        <f t="shared" si="0"/>
        <v>0</v>
      </c>
      <c r="L25" s="7" t="str">
        <f t="shared" si="1"/>
        <v/>
      </c>
    </row>
    <row r="26" spans="1:12" ht="15" hidden="1" customHeight="1">
      <c r="A26" s="30">
        <v>21</v>
      </c>
      <c r="B26" s="8"/>
      <c r="C26" s="41"/>
      <c r="D26" s="42"/>
      <c r="E26" s="33"/>
      <c r="F26" s="13"/>
      <c r="G26" s="13"/>
      <c r="H26" s="13"/>
      <c r="I26" s="13"/>
      <c r="J26" s="14"/>
      <c r="K26" s="6">
        <f t="shared" si="0"/>
        <v>0</v>
      </c>
      <c r="L26" s="7" t="str">
        <f t="shared" si="1"/>
        <v/>
      </c>
    </row>
    <row r="27" spans="1:12" ht="15" hidden="1" customHeight="1">
      <c r="A27" s="25">
        <v>22</v>
      </c>
      <c r="B27" s="8"/>
      <c r="C27" s="41"/>
      <c r="D27" s="42"/>
      <c r="E27" s="33"/>
      <c r="F27" s="13"/>
      <c r="G27" s="13"/>
      <c r="H27" s="13"/>
      <c r="I27" s="13"/>
      <c r="J27" s="14"/>
      <c r="K27" s="6">
        <f t="shared" si="0"/>
        <v>0</v>
      </c>
      <c r="L27" s="7" t="str">
        <f t="shared" si="1"/>
        <v/>
      </c>
    </row>
    <row r="28" spans="1:12" ht="15" hidden="1" customHeight="1">
      <c r="A28" s="25">
        <v>23</v>
      </c>
      <c r="B28" s="8"/>
      <c r="C28" s="41"/>
      <c r="D28" s="42"/>
      <c r="E28" s="33"/>
      <c r="F28" s="13"/>
      <c r="G28" s="13"/>
      <c r="H28" s="13"/>
      <c r="I28" s="13"/>
      <c r="J28" s="14"/>
      <c r="K28" s="6">
        <f t="shared" si="0"/>
        <v>0</v>
      </c>
      <c r="L28" s="7" t="str">
        <f t="shared" si="1"/>
        <v/>
      </c>
    </row>
    <row r="29" spans="1:12" ht="15" hidden="1" customHeight="1">
      <c r="A29" s="30">
        <v>24</v>
      </c>
      <c r="B29" s="8"/>
      <c r="C29" s="41"/>
      <c r="D29" s="42"/>
      <c r="E29" s="33"/>
      <c r="F29" s="13"/>
      <c r="G29" s="13"/>
      <c r="H29" s="13"/>
      <c r="I29" s="13"/>
      <c r="J29" s="14"/>
      <c r="K29" s="6">
        <f t="shared" si="0"/>
        <v>0</v>
      </c>
      <c r="L29" s="7" t="str">
        <f t="shared" si="1"/>
        <v/>
      </c>
    </row>
    <row r="30" spans="1:12" ht="15" hidden="1" customHeight="1">
      <c r="A30" s="25">
        <v>25</v>
      </c>
      <c r="B30" s="8"/>
      <c r="C30" s="41"/>
      <c r="D30" s="42"/>
      <c r="E30" s="33"/>
      <c r="F30" s="13"/>
      <c r="G30" s="13"/>
      <c r="H30" s="13"/>
      <c r="I30" s="13"/>
      <c r="J30" s="14"/>
      <c r="K30" s="6">
        <f t="shared" si="0"/>
        <v>0</v>
      </c>
      <c r="L30" s="7" t="str">
        <f t="shared" si="1"/>
        <v/>
      </c>
    </row>
    <row r="31" spans="1:12" ht="15" hidden="1" customHeight="1">
      <c r="A31" s="25">
        <v>26</v>
      </c>
      <c r="B31" s="8"/>
      <c r="C31" s="41"/>
      <c r="D31" s="42"/>
      <c r="E31" s="33"/>
      <c r="F31" s="13"/>
      <c r="G31" s="13"/>
      <c r="H31" s="13"/>
      <c r="I31" s="13"/>
      <c r="J31" s="14"/>
      <c r="K31" s="6">
        <f t="shared" si="0"/>
        <v>0</v>
      </c>
      <c r="L31" s="7" t="str">
        <f t="shared" si="1"/>
        <v/>
      </c>
    </row>
    <row r="32" spans="1:12" ht="15" hidden="1" customHeight="1">
      <c r="A32" s="30">
        <v>27</v>
      </c>
      <c r="B32" s="8"/>
      <c r="C32" s="41"/>
      <c r="D32" s="42"/>
      <c r="E32" s="33"/>
      <c r="F32" s="13"/>
      <c r="G32" s="13"/>
      <c r="H32" s="13"/>
      <c r="I32" s="13"/>
      <c r="J32" s="14"/>
      <c r="K32" s="6">
        <f t="shared" si="0"/>
        <v>0</v>
      </c>
      <c r="L32" s="7" t="str">
        <f t="shared" si="1"/>
        <v/>
      </c>
    </row>
    <row r="33" spans="1:12" ht="15" hidden="1" customHeight="1">
      <c r="A33" s="25">
        <v>28</v>
      </c>
      <c r="B33" s="8"/>
      <c r="C33" s="41"/>
      <c r="D33" s="42"/>
      <c r="E33" s="34"/>
      <c r="F33" s="15"/>
      <c r="G33" s="15"/>
      <c r="H33" s="15"/>
      <c r="I33" s="15"/>
      <c r="J33" s="16"/>
      <c r="K33" s="6">
        <f t="shared" si="0"/>
        <v>0</v>
      </c>
      <c r="L33" s="7" t="str">
        <f t="shared" si="1"/>
        <v/>
      </c>
    </row>
    <row r="34" spans="1:12" ht="15" hidden="1" customHeight="1">
      <c r="A34" s="25">
        <v>29</v>
      </c>
      <c r="B34" s="8"/>
      <c r="C34" s="41"/>
      <c r="D34" s="42"/>
      <c r="E34" s="33"/>
      <c r="F34" s="13"/>
      <c r="G34" s="13"/>
      <c r="H34" s="13"/>
      <c r="I34" s="13"/>
      <c r="J34" s="14"/>
      <c r="K34" s="6">
        <f t="shared" si="0"/>
        <v>0</v>
      </c>
      <c r="L34" s="7" t="str">
        <f t="shared" si="1"/>
        <v/>
      </c>
    </row>
    <row r="35" spans="1:12" ht="15" hidden="1" customHeight="1">
      <c r="A35" s="30">
        <v>30</v>
      </c>
      <c r="B35" s="8"/>
      <c r="C35" s="41"/>
      <c r="D35" s="42"/>
      <c r="E35" s="33"/>
      <c r="F35" s="13"/>
      <c r="G35" s="13"/>
      <c r="H35" s="13"/>
      <c r="I35" s="13"/>
      <c r="J35" s="14"/>
      <c r="K35" s="6">
        <f t="shared" si="0"/>
        <v>0</v>
      </c>
      <c r="L35" s="7" t="str">
        <f t="shared" si="1"/>
        <v/>
      </c>
    </row>
    <row r="36" spans="1:12" ht="15" hidden="1" customHeight="1">
      <c r="A36" s="25">
        <v>31</v>
      </c>
      <c r="B36" s="8"/>
      <c r="C36" s="41"/>
      <c r="D36" s="42"/>
      <c r="E36" s="33"/>
      <c r="F36" s="13"/>
      <c r="G36" s="13"/>
      <c r="H36" s="13"/>
      <c r="I36" s="13"/>
      <c r="J36" s="14"/>
      <c r="K36" s="6">
        <f t="shared" si="0"/>
        <v>0</v>
      </c>
      <c r="L36" s="7" t="str">
        <f t="shared" si="1"/>
        <v/>
      </c>
    </row>
    <row r="37" spans="1:12" ht="15" hidden="1" customHeight="1">
      <c r="A37" s="25">
        <v>32</v>
      </c>
      <c r="B37" s="8"/>
      <c r="C37" s="41"/>
      <c r="D37" s="42"/>
      <c r="E37" s="33"/>
      <c r="F37" s="13"/>
      <c r="G37" s="13"/>
      <c r="H37" s="13"/>
      <c r="I37" s="13"/>
      <c r="J37" s="14"/>
      <c r="K37" s="6">
        <f t="shared" si="0"/>
        <v>0</v>
      </c>
      <c r="L37" s="7" t="str">
        <f t="shared" si="1"/>
        <v/>
      </c>
    </row>
    <row r="38" spans="1:12" ht="15" hidden="1" customHeight="1">
      <c r="A38" s="30">
        <v>33</v>
      </c>
      <c r="B38" s="8"/>
      <c r="C38" s="41"/>
      <c r="D38" s="42"/>
      <c r="E38" s="35"/>
      <c r="F38" s="17"/>
      <c r="G38" s="17"/>
      <c r="H38" s="17"/>
      <c r="I38" s="17"/>
      <c r="J38" s="18"/>
      <c r="K38" s="6">
        <f t="shared" si="0"/>
        <v>0</v>
      </c>
      <c r="L38" s="7" t="str">
        <f t="shared" si="1"/>
        <v/>
      </c>
    </row>
    <row r="39" spans="1:12" ht="15" hidden="1" customHeight="1">
      <c r="A39" s="25">
        <v>34</v>
      </c>
      <c r="B39" s="8"/>
      <c r="C39" s="41"/>
      <c r="D39" s="42"/>
      <c r="E39" s="33"/>
      <c r="F39" s="13"/>
      <c r="G39" s="13"/>
      <c r="H39" s="13"/>
      <c r="I39" s="13"/>
      <c r="J39" s="14"/>
      <c r="K39" s="6">
        <f t="shared" si="0"/>
        <v>0</v>
      </c>
      <c r="L39" s="7" t="str">
        <f t="shared" si="1"/>
        <v/>
      </c>
    </row>
    <row r="40" spans="1:12" ht="15" hidden="1" customHeight="1">
      <c r="A40" s="25">
        <v>35</v>
      </c>
      <c r="B40" s="8"/>
      <c r="C40" s="41"/>
      <c r="D40" s="42"/>
      <c r="E40" s="33"/>
      <c r="F40" s="13"/>
      <c r="G40" s="13"/>
      <c r="H40" s="13"/>
      <c r="I40" s="13"/>
      <c r="J40" s="14"/>
      <c r="K40" s="6">
        <f t="shared" si="0"/>
        <v>0</v>
      </c>
      <c r="L40" s="7" t="str">
        <f t="shared" si="1"/>
        <v/>
      </c>
    </row>
    <row r="41" spans="1:12" ht="15" hidden="1" customHeight="1">
      <c r="A41" s="30">
        <v>36</v>
      </c>
      <c r="B41" s="8"/>
      <c r="C41" s="41"/>
      <c r="D41" s="42"/>
      <c r="E41" s="33"/>
      <c r="F41" s="13"/>
      <c r="G41" s="13"/>
      <c r="H41" s="13"/>
      <c r="I41" s="13"/>
      <c r="J41" s="14"/>
      <c r="K41" s="6">
        <f t="shared" si="0"/>
        <v>0</v>
      </c>
      <c r="L41" s="7" t="str">
        <f t="shared" si="1"/>
        <v/>
      </c>
    </row>
    <row r="42" spans="1:12" ht="15" hidden="1" customHeight="1">
      <c r="A42" s="25">
        <v>37</v>
      </c>
      <c r="B42" s="8"/>
      <c r="C42" s="41"/>
      <c r="D42" s="42"/>
      <c r="E42" s="33"/>
      <c r="F42" s="13"/>
      <c r="G42" s="13"/>
      <c r="H42" s="13"/>
      <c r="I42" s="13"/>
      <c r="J42" s="14"/>
      <c r="K42" s="6">
        <f t="shared" si="0"/>
        <v>0</v>
      </c>
      <c r="L42" s="7" t="str">
        <f t="shared" si="1"/>
        <v/>
      </c>
    </row>
    <row r="43" spans="1:12" ht="15" hidden="1" customHeight="1">
      <c r="A43" s="25">
        <v>38</v>
      </c>
      <c r="B43" s="8"/>
      <c r="C43" s="41"/>
      <c r="D43" s="42"/>
      <c r="E43" s="33"/>
      <c r="F43" s="13"/>
      <c r="G43" s="13"/>
      <c r="H43" s="13"/>
      <c r="I43" s="13"/>
      <c r="J43" s="14"/>
      <c r="K43" s="6">
        <f t="shared" si="0"/>
        <v>0</v>
      </c>
      <c r="L43" s="7" t="str">
        <f t="shared" si="1"/>
        <v/>
      </c>
    </row>
    <row r="44" spans="1:12" ht="15" hidden="1" customHeight="1">
      <c r="A44" s="30">
        <v>39</v>
      </c>
      <c r="B44" s="8"/>
      <c r="C44" s="41"/>
      <c r="D44" s="42"/>
      <c r="E44" s="33"/>
      <c r="F44" s="13"/>
      <c r="G44" s="13"/>
      <c r="H44" s="13"/>
      <c r="I44" s="13"/>
      <c r="J44" s="14"/>
      <c r="K44" s="6">
        <f t="shared" si="0"/>
        <v>0</v>
      </c>
      <c r="L44" s="7" t="str">
        <f t="shared" si="1"/>
        <v/>
      </c>
    </row>
    <row r="45" spans="1:12" ht="15" hidden="1" customHeight="1">
      <c r="A45" s="25">
        <v>40</v>
      </c>
      <c r="B45" s="8"/>
      <c r="C45" s="41"/>
      <c r="D45" s="42"/>
      <c r="E45" s="33"/>
      <c r="F45" s="13"/>
      <c r="G45" s="13"/>
      <c r="H45" s="13"/>
      <c r="I45" s="13"/>
      <c r="J45" s="14"/>
      <c r="K45" s="6">
        <f t="shared" si="0"/>
        <v>0</v>
      </c>
      <c r="L45" s="7" t="str">
        <f t="shared" si="1"/>
        <v/>
      </c>
    </row>
    <row r="46" spans="1:12" ht="15" hidden="1" customHeight="1">
      <c r="A46" s="25">
        <v>41</v>
      </c>
      <c r="B46" s="8"/>
      <c r="C46" s="41"/>
      <c r="D46" s="42"/>
      <c r="E46" s="33"/>
      <c r="F46" s="13"/>
      <c r="G46" s="13"/>
      <c r="H46" s="13"/>
      <c r="I46" s="13"/>
      <c r="J46" s="14"/>
      <c r="K46" s="6">
        <f t="shared" si="0"/>
        <v>0</v>
      </c>
      <c r="L46" s="7" t="str">
        <f t="shared" si="1"/>
        <v/>
      </c>
    </row>
    <row r="47" spans="1:12" ht="15" hidden="1" customHeight="1">
      <c r="A47" s="30">
        <v>42</v>
      </c>
      <c r="B47" s="8"/>
      <c r="C47" s="41"/>
      <c r="D47" s="42"/>
      <c r="E47" s="33"/>
      <c r="F47" s="13"/>
      <c r="G47" s="13"/>
      <c r="H47" s="13"/>
      <c r="I47" s="13"/>
      <c r="J47" s="14"/>
      <c r="K47" s="6">
        <f t="shared" si="0"/>
        <v>0</v>
      </c>
      <c r="L47" s="7" t="str">
        <f t="shared" si="1"/>
        <v/>
      </c>
    </row>
    <row r="48" spans="1:12" ht="15" hidden="1" customHeight="1">
      <c r="A48" s="25">
        <v>43</v>
      </c>
      <c r="B48" s="8"/>
      <c r="C48" s="41"/>
      <c r="D48" s="42"/>
      <c r="E48" s="33"/>
      <c r="F48" s="13"/>
      <c r="G48" s="13"/>
      <c r="H48" s="13"/>
      <c r="I48" s="13"/>
      <c r="J48" s="14"/>
      <c r="K48" s="6">
        <f t="shared" si="0"/>
        <v>0</v>
      </c>
      <c r="L48" s="7" t="str">
        <f t="shared" si="1"/>
        <v/>
      </c>
    </row>
    <row r="49" spans="1:12" ht="15" hidden="1" customHeight="1">
      <c r="A49" s="25">
        <v>44</v>
      </c>
      <c r="B49" s="8"/>
      <c r="C49" s="41"/>
      <c r="D49" s="42"/>
      <c r="E49" s="36"/>
      <c r="F49" s="19"/>
      <c r="G49" s="19"/>
      <c r="H49" s="19"/>
      <c r="I49" s="19"/>
      <c r="J49" s="20"/>
      <c r="K49" s="6">
        <f t="shared" si="0"/>
        <v>0</v>
      </c>
      <c r="L49" s="7" t="str">
        <f t="shared" si="1"/>
        <v/>
      </c>
    </row>
    <row r="50" spans="1:12" ht="15" hidden="1" customHeight="1">
      <c r="A50" s="30">
        <v>45</v>
      </c>
      <c r="B50" s="8"/>
      <c r="C50" s="41"/>
      <c r="D50" s="42"/>
      <c r="E50" s="36"/>
      <c r="F50" s="19"/>
      <c r="G50" s="19"/>
      <c r="H50" s="19"/>
      <c r="I50" s="19"/>
      <c r="J50" s="20"/>
      <c r="K50" s="6">
        <f t="shared" si="0"/>
        <v>0</v>
      </c>
      <c r="L50" s="7" t="str">
        <f t="shared" si="1"/>
        <v/>
      </c>
    </row>
    <row r="51" spans="1:12" ht="15" hidden="1" customHeight="1">
      <c r="A51" s="25">
        <v>46</v>
      </c>
      <c r="B51" s="8"/>
      <c r="C51" s="41"/>
      <c r="D51" s="42"/>
      <c r="E51" s="36"/>
      <c r="F51" s="21"/>
      <c r="G51" s="19"/>
      <c r="H51" s="19"/>
      <c r="I51" s="19"/>
      <c r="J51" s="20"/>
      <c r="K51" s="6"/>
      <c r="L51" s="7"/>
    </row>
    <row r="52" spans="1:12" ht="15" customHeight="1">
      <c r="A52" s="25"/>
      <c r="B52" s="8"/>
      <c r="C52" s="41"/>
      <c r="D52" s="42"/>
      <c r="E52" s="37"/>
      <c r="G52" s="22"/>
      <c r="H52" s="22"/>
      <c r="I52" s="22"/>
      <c r="J52" s="24"/>
      <c r="K52" s="6">
        <f t="shared" si="0"/>
        <v>0</v>
      </c>
      <c r="L52" s="7" t="str">
        <f t="shared" si="1"/>
        <v/>
      </c>
    </row>
    <row r="53" spans="1:12" ht="15" customHeight="1">
      <c r="A53" s="47" t="s">
        <v>1</v>
      </c>
      <c r="B53" s="47" t="s">
        <v>2</v>
      </c>
      <c r="C53" s="48" t="s">
        <v>3</v>
      </c>
      <c r="D53" s="49" t="s">
        <v>4</v>
      </c>
      <c r="E53" s="2" t="s">
        <v>20</v>
      </c>
      <c r="F53" s="2" t="s">
        <v>20</v>
      </c>
      <c r="G53" s="2" t="s">
        <v>20</v>
      </c>
      <c r="H53" s="2" t="s">
        <v>20</v>
      </c>
      <c r="I53" s="2" t="s">
        <v>20</v>
      </c>
      <c r="J53" s="2" t="s">
        <v>20</v>
      </c>
      <c r="K53" s="3" t="s">
        <v>7</v>
      </c>
      <c r="L53" s="7"/>
    </row>
    <row r="54" spans="1:12" ht="22.5" customHeight="1">
      <c r="A54" s="46">
        <v>2</v>
      </c>
      <c r="B54" s="44">
        <f>VLOOKUP(A54,datavlookup,2)</f>
        <v>1353</v>
      </c>
      <c r="C54" s="44" t="str">
        <f>VLOOKUP(A54,datavlookup,3)</f>
        <v>AGIL MUNAZAT</v>
      </c>
      <c r="D54" s="45" t="str">
        <f>VLOOKUP(A54,datavlookup,4)</f>
        <v>L</v>
      </c>
      <c r="E54" s="45">
        <f>VLOOKUP(A54,datavlookup,5)</f>
        <v>77</v>
      </c>
      <c r="F54" s="45">
        <f>VLOOKUP(A54,datavlookup,6)</f>
        <v>77</v>
      </c>
      <c r="G54" s="45">
        <f>VLOOKUP(A54,datavlookup,7)</f>
        <v>77</v>
      </c>
      <c r="H54" s="45">
        <f>VLOOKUP(A54,datavlookup,8)</f>
        <v>77</v>
      </c>
      <c r="I54" s="45">
        <f>VLOOKUP(A54,datavlookup,9)</f>
        <v>77</v>
      </c>
      <c r="J54" s="45">
        <f>VLOOKUP(A54,datavlookup,10)</f>
        <v>77</v>
      </c>
      <c r="K54" s="45">
        <f>VLOOKUP(A54,datavlookup,11)</f>
        <v>462</v>
      </c>
      <c r="L54" s="7"/>
    </row>
    <row r="55" spans="1:12" ht="44.25" customHeight="1">
      <c r="A55" s="52" t="s">
        <v>21</v>
      </c>
      <c r="B55" s="53"/>
      <c r="C55" s="53"/>
      <c r="D55" s="53"/>
      <c r="E55" s="53"/>
      <c r="F55" s="53"/>
      <c r="G55" s="53"/>
      <c r="H55" s="53"/>
      <c r="I55" s="53"/>
      <c r="J55" s="53"/>
      <c r="K55" s="54"/>
      <c r="L55" s="7"/>
    </row>
  </sheetData>
  <mergeCells count="6">
    <mergeCell ref="A55:K55"/>
    <mergeCell ref="A1:L1"/>
    <mergeCell ref="A2:L2"/>
    <mergeCell ref="A3:L3"/>
    <mergeCell ref="E4:K4"/>
    <mergeCell ref="A4:D4"/>
  </mergeCells>
  <dataValidations count="1">
    <dataValidation type="list" allowBlank="1" showInputMessage="1" showErrorMessage="1" sqref="A54">
      <formula1>$A$6:$A$14</formula1>
    </dataValidation>
  </dataValidations>
  <pageMargins left="0.45" right="0.2" top="0.25" bottom="0.5" header="0" footer="0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55"/>
  <sheetViews>
    <sheetView showGridLines="0" showZeros="0" tabSelected="1" topLeftCell="A4" zoomScale="115" zoomScaleNormal="115" workbookViewId="0">
      <selection activeCell="A54" sqref="A54"/>
    </sheetView>
  </sheetViews>
  <sheetFormatPr defaultColWidth="0" defaultRowHeight="0" customHeight="1" zeroHeight="1"/>
  <cols>
    <col min="1" max="1" width="4.7109375" style="26" customWidth="1"/>
    <col min="2" max="2" width="8.85546875" style="26" customWidth="1"/>
    <col min="3" max="3" width="26" style="27" customWidth="1"/>
    <col min="4" max="4" width="4.42578125" style="23" customWidth="1"/>
    <col min="5" max="10" width="7.5703125" style="23" customWidth="1"/>
    <col min="11" max="11" width="10.42578125" style="28" customWidth="1"/>
    <col min="12" max="12" width="8" style="23" hidden="1" customWidth="1"/>
    <col min="13" max="54" width="0" style="5" hidden="1"/>
    <col min="55" max="16382" width="5.28515625" style="5" hidden="1"/>
    <col min="16383" max="16383" width="3.42578125" style="5" customWidth="1"/>
    <col min="16384" max="16384" width="7.7109375" style="5" customWidth="1"/>
  </cols>
  <sheetData>
    <row r="1" spans="1:12" s="1" customFormat="1" ht="20.25" hidden="1" customHeight="1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2" s="1" customFormat="1" ht="23.25" hidden="1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1" customFormat="1" ht="18" hidden="1" customHeight="1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</row>
    <row r="4" spans="1:12" s="1" customFormat="1" ht="27.75" customHeight="1">
      <c r="A4" s="57" t="s">
        <v>0</v>
      </c>
      <c r="B4" s="58"/>
      <c r="C4" s="58"/>
      <c r="D4" s="59"/>
      <c r="E4" s="56" t="s">
        <v>5</v>
      </c>
      <c r="F4" s="56"/>
      <c r="G4" s="56"/>
      <c r="H4" s="56"/>
      <c r="I4" s="56"/>
      <c r="J4" s="56"/>
      <c r="K4" s="56"/>
      <c r="L4" s="43" t="s">
        <v>6</v>
      </c>
    </row>
    <row r="5" spans="1:12" s="1" customFormat="1" ht="17.25" customHeight="1">
      <c r="A5" s="50" t="s">
        <v>1</v>
      </c>
      <c r="B5" s="50" t="s">
        <v>2</v>
      </c>
      <c r="C5" s="51" t="s">
        <v>3</v>
      </c>
      <c r="D5" s="49" t="s">
        <v>4</v>
      </c>
      <c r="E5" s="2" t="s">
        <v>20</v>
      </c>
      <c r="F5" s="2" t="s">
        <v>20</v>
      </c>
      <c r="G5" s="2" t="s">
        <v>20</v>
      </c>
      <c r="H5" s="2" t="s">
        <v>20</v>
      </c>
      <c r="I5" s="2" t="s">
        <v>20</v>
      </c>
      <c r="J5" s="2" t="s">
        <v>20</v>
      </c>
      <c r="K5" s="3" t="s">
        <v>7</v>
      </c>
      <c r="L5" s="4" t="s">
        <v>8</v>
      </c>
    </row>
    <row r="6" spans="1:12" ht="15" customHeight="1">
      <c r="A6" s="29">
        <v>1</v>
      </c>
      <c r="B6" s="38">
        <v>1371</v>
      </c>
      <c r="C6" s="39" t="s">
        <v>9</v>
      </c>
      <c r="D6" s="40" t="s">
        <v>10</v>
      </c>
      <c r="E6" s="32">
        <v>91</v>
      </c>
      <c r="F6" s="9">
        <v>22</v>
      </c>
      <c r="G6" s="9">
        <v>99</v>
      </c>
      <c r="H6" s="9">
        <v>65</v>
      </c>
      <c r="I6" s="9">
        <v>78</v>
      </c>
      <c r="J6" s="10">
        <v>88</v>
      </c>
      <c r="K6" s="6">
        <f t="shared" ref="K6:K52" si="0">SUM(E6:J6)</f>
        <v>443</v>
      </c>
      <c r="L6" s="7">
        <f t="shared" ref="L6:L52" si="1">IFERROR(AVERAGE(E6:J6)*2,"")</f>
        <v>147.66666666666666</v>
      </c>
    </row>
    <row r="7" spans="1:12" ht="15" customHeight="1">
      <c r="A7" s="25">
        <v>2</v>
      </c>
      <c r="B7" s="38">
        <v>1353</v>
      </c>
      <c r="C7" s="39" t="s">
        <v>11</v>
      </c>
      <c r="D7" s="40" t="s">
        <v>10</v>
      </c>
      <c r="E7" s="31">
        <v>77</v>
      </c>
      <c r="F7" s="11">
        <v>77</v>
      </c>
      <c r="G7" s="11">
        <v>77</v>
      </c>
      <c r="H7" s="11">
        <v>77</v>
      </c>
      <c r="I7" s="11">
        <v>77</v>
      </c>
      <c r="J7" s="12">
        <v>77</v>
      </c>
      <c r="K7" s="6">
        <f t="shared" si="0"/>
        <v>462</v>
      </c>
      <c r="L7" s="7">
        <f t="shared" si="1"/>
        <v>154</v>
      </c>
    </row>
    <row r="8" spans="1:12" ht="15" customHeight="1">
      <c r="A8" s="30">
        <v>3</v>
      </c>
      <c r="B8" s="38">
        <v>1350</v>
      </c>
      <c r="C8" s="39" t="s">
        <v>12</v>
      </c>
      <c r="D8" s="40" t="s">
        <v>13</v>
      </c>
      <c r="E8" s="32">
        <v>91</v>
      </c>
      <c r="F8" s="9">
        <v>22</v>
      </c>
      <c r="G8" s="9">
        <v>99</v>
      </c>
      <c r="H8" s="9">
        <v>65</v>
      </c>
      <c r="I8" s="9">
        <v>78</v>
      </c>
      <c r="J8" s="10">
        <v>88</v>
      </c>
      <c r="K8" s="6">
        <f t="shared" si="0"/>
        <v>443</v>
      </c>
      <c r="L8" s="7">
        <f t="shared" si="1"/>
        <v>147.66666666666666</v>
      </c>
    </row>
    <row r="9" spans="1:12" ht="15" customHeight="1">
      <c r="A9" s="25">
        <v>4</v>
      </c>
      <c r="B9" s="38">
        <v>1370</v>
      </c>
      <c r="C9" s="39" t="s">
        <v>14</v>
      </c>
      <c r="D9" s="40" t="s">
        <v>13</v>
      </c>
      <c r="E9" s="31">
        <v>77</v>
      </c>
      <c r="F9" s="11">
        <v>77</v>
      </c>
      <c r="G9" s="11">
        <v>77</v>
      </c>
      <c r="H9" s="11">
        <v>77</v>
      </c>
      <c r="I9" s="11">
        <v>77</v>
      </c>
      <c r="J9" s="12">
        <v>77</v>
      </c>
      <c r="K9" s="6">
        <f t="shared" si="0"/>
        <v>462</v>
      </c>
      <c r="L9" s="7">
        <f t="shared" si="1"/>
        <v>154</v>
      </c>
    </row>
    <row r="10" spans="1:12" ht="15" customHeight="1">
      <c r="A10" s="25">
        <v>5</v>
      </c>
      <c r="B10" s="38">
        <v>1355</v>
      </c>
      <c r="C10" s="39" t="s">
        <v>15</v>
      </c>
      <c r="D10" s="40" t="s">
        <v>10</v>
      </c>
      <c r="E10" s="32">
        <v>91</v>
      </c>
      <c r="F10" s="9">
        <v>22</v>
      </c>
      <c r="G10" s="9">
        <v>99</v>
      </c>
      <c r="H10" s="9">
        <v>65</v>
      </c>
      <c r="I10" s="9">
        <v>78</v>
      </c>
      <c r="J10" s="10">
        <v>88</v>
      </c>
      <c r="K10" s="6">
        <f t="shared" si="0"/>
        <v>443</v>
      </c>
      <c r="L10" s="7">
        <f t="shared" si="1"/>
        <v>147.66666666666666</v>
      </c>
    </row>
    <row r="11" spans="1:12" ht="15" customHeight="1">
      <c r="A11" s="30">
        <v>6</v>
      </c>
      <c r="B11" s="38">
        <v>1372</v>
      </c>
      <c r="C11" s="39" t="s">
        <v>16</v>
      </c>
      <c r="D11" s="40" t="s">
        <v>13</v>
      </c>
      <c r="E11" s="31">
        <v>77</v>
      </c>
      <c r="F11" s="11">
        <v>77</v>
      </c>
      <c r="G11" s="11">
        <v>77</v>
      </c>
      <c r="H11" s="11">
        <v>77</v>
      </c>
      <c r="I11" s="11">
        <v>77</v>
      </c>
      <c r="J11" s="12">
        <v>77</v>
      </c>
      <c r="K11" s="6">
        <f t="shared" si="0"/>
        <v>462</v>
      </c>
      <c r="L11" s="7">
        <f t="shared" si="1"/>
        <v>154</v>
      </c>
    </row>
    <row r="12" spans="1:12" ht="15" customHeight="1">
      <c r="A12" s="25">
        <v>7</v>
      </c>
      <c r="B12" s="38">
        <v>1357</v>
      </c>
      <c r="C12" s="39" t="s">
        <v>17</v>
      </c>
      <c r="D12" s="40" t="s">
        <v>13</v>
      </c>
      <c r="E12" s="32">
        <v>91</v>
      </c>
      <c r="F12" s="9">
        <v>22</v>
      </c>
      <c r="G12" s="9">
        <v>99</v>
      </c>
      <c r="H12" s="9">
        <v>65</v>
      </c>
      <c r="I12" s="9">
        <v>78</v>
      </c>
      <c r="J12" s="10">
        <v>88</v>
      </c>
      <c r="K12" s="6">
        <f t="shared" si="0"/>
        <v>443</v>
      </c>
      <c r="L12" s="7">
        <f t="shared" si="1"/>
        <v>147.66666666666666</v>
      </c>
    </row>
    <row r="13" spans="1:12" ht="15" customHeight="1">
      <c r="A13" s="25">
        <v>8</v>
      </c>
      <c r="B13" s="38">
        <v>1359</v>
      </c>
      <c r="C13" s="39" t="s">
        <v>18</v>
      </c>
      <c r="D13" s="40" t="s">
        <v>13</v>
      </c>
      <c r="E13" s="33">
        <v>44</v>
      </c>
      <c r="F13" s="13">
        <v>44</v>
      </c>
      <c r="G13" s="13">
        <v>44</v>
      </c>
      <c r="H13" s="13">
        <v>77</v>
      </c>
      <c r="I13" s="13">
        <v>44</v>
      </c>
      <c r="J13" s="14">
        <v>44</v>
      </c>
      <c r="K13" s="6">
        <f t="shared" si="0"/>
        <v>297</v>
      </c>
      <c r="L13" s="7">
        <f t="shared" si="1"/>
        <v>99</v>
      </c>
    </row>
    <row r="14" spans="1:12" ht="15" customHeight="1">
      <c r="A14" s="30">
        <v>9</v>
      </c>
      <c r="B14" s="38">
        <v>1373</v>
      </c>
      <c r="C14" s="39" t="s">
        <v>19</v>
      </c>
      <c r="D14" s="40" t="s">
        <v>13</v>
      </c>
      <c r="E14" s="33"/>
      <c r="F14" s="13">
        <v>0</v>
      </c>
      <c r="G14" s="13"/>
      <c r="H14" s="13"/>
      <c r="I14" s="13"/>
      <c r="J14" s="14"/>
      <c r="K14" s="6">
        <f t="shared" si="0"/>
        <v>0</v>
      </c>
      <c r="L14" s="7">
        <f t="shared" si="1"/>
        <v>0</v>
      </c>
    </row>
    <row r="15" spans="1:12" ht="15" hidden="1" customHeight="1">
      <c r="A15" s="25">
        <v>10</v>
      </c>
      <c r="B15" s="8"/>
      <c r="C15" s="41"/>
      <c r="D15" s="42"/>
      <c r="E15" s="33"/>
      <c r="F15" s="13"/>
      <c r="G15" s="13"/>
      <c r="H15" s="13"/>
      <c r="I15" s="13"/>
      <c r="J15" s="14"/>
      <c r="K15" s="6">
        <f t="shared" si="0"/>
        <v>0</v>
      </c>
      <c r="L15" s="7" t="str">
        <f t="shared" si="1"/>
        <v/>
      </c>
    </row>
    <row r="16" spans="1:12" ht="15" hidden="1" customHeight="1">
      <c r="A16" s="25">
        <v>11</v>
      </c>
      <c r="B16" s="8"/>
      <c r="C16" s="41"/>
      <c r="D16" s="42"/>
      <c r="E16" s="33"/>
      <c r="F16" s="13"/>
      <c r="G16" s="13"/>
      <c r="H16" s="13"/>
      <c r="I16" s="13"/>
      <c r="J16" s="14"/>
      <c r="K16" s="6">
        <f t="shared" si="0"/>
        <v>0</v>
      </c>
      <c r="L16" s="7" t="str">
        <f t="shared" si="1"/>
        <v/>
      </c>
    </row>
    <row r="17" spans="1:12" ht="15" hidden="1" customHeight="1">
      <c r="A17" s="30">
        <v>12</v>
      </c>
      <c r="B17" s="8"/>
      <c r="C17" s="41"/>
      <c r="D17" s="42"/>
      <c r="E17" s="33"/>
      <c r="F17" s="13"/>
      <c r="G17" s="13"/>
      <c r="H17" s="13"/>
      <c r="I17" s="13"/>
      <c r="J17" s="14"/>
      <c r="K17" s="6">
        <f t="shared" si="0"/>
        <v>0</v>
      </c>
      <c r="L17" s="7" t="str">
        <f t="shared" si="1"/>
        <v/>
      </c>
    </row>
    <row r="18" spans="1:12" ht="15" hidden="1" customHeight="1">
      <c r="A18" s="25">
        <v>13</v>
      </c>
      <c r="B18" s="8"/>
      <c r="C18" s="41"/>
      <c r="D18" s="42"/>
      <c r="E18" s="33"/>
      <c r="F18" s="13"/>
      <c r="G18" s="13"/>
      <c r="H18" s="13"/>
      <c r="I18" s="13"/>
      <c r="J18" s="14"/>
      <c r="K18" s="6">
        <f t="shared" si="0"/>
        <v>0</v>
      </c>
      <c r="L18" s="7" t="str">
        <f t="shared" si="1"/>
        <v/>
      </c>
    </row>
    <row r="19" spans="1:12" ht="15" hidden="1" customHeight="1">
      <c r="A19" s="25">
        <v>14</v>
      </c>
      <c r="B19" s="8"/>
      <c r="C19" s="41"/>
      <c r="D19" s="42"/>
      <c r="E19" s="33"/>
      <c r="F19" s="13"/>
      <c r="G19" s="13"/>
      <c r="H19" s="13"/>
      <c r="I19" s="13"/>
      <c r="J19" s="14"/>
      <c r="K19" s="6">
        <f t="shared" si="0"/>
        <v>0</v>
      </c>
      <c r="L19" s="7" t="str">
        <f t="shared" si="1"/>
        <v/>
      </c>
    </row>
    <row r="20" spans="1:12" ht="15" hidden="1" customHeight="1">
      <c r="A20" s="30">
        <v>15</v>
      </c>
      <c r="B20" s="8"/>
      <c r="C20" s="41"/>
      <c r="D20" s="42"/>
      <c r="E20" s="33"/>
      <c r="F20" s="13"/>
      <c r="G20" s="13"/>
      <c r="H20" s="13"/>
      <c r="I20" s="13"/>
      <c r="J20" s="14"/>
      <c r="K20" s="6">
        <f t="shared" si="0"/>
        <v>0</v>
      </c>
      <c r="L20" s="7" t="str">
        <f t="shared" si="1"/>
        <v/>
      </c>
    </row>
    <row r="21" spans="1:12" ht="15" hidden="1" customHeight="1">
      <c r="A21" s="25">
        <v>16</v>
      </c>
      <c r="B21" s="8"/>
      <c r="C21" s="41"/>
      <c r="D21" s="42"/>
      <c r="E21" s="33"/>
      <c r="F21" s="13"/>
      <c r="G21" s="13"/>
      <c r="H21" s="13"/>
      <c r="I21" s="13"/>
      <c r="J21" s="14"/>
      <c r="K21" s="6">
        <f t="shared" si="0"/>
        <v>0</v>
      </c>
      <c r="L21" s="7" t="str">
        <f t="shared" si="1"/>
        <v/>
      </c>
    </row>
    <row r="22" spans="1:12" ht="15" hidden="1" customHeight="1">
      <c r="A22" s="25">
        <v>17</v>
      </c>
      <c r="B22" s="8"/>
      <c r="C22" s="41"/>
      <c r="D22" s="42"/>
      <c r="E22" s="33"/>
      <c r="F22" s="13"/>
      <c r="G22" s="13"/>
      <c r="H22" s="13"/>
      <c r="I22" s="13"/>
      <c r="J22" s="14"/>
      <c r="K22" s="6">
        <f t="shared" si="0"/>
        <v>0</v>
      </c>
      <c r="L22" s="7" t="str">
        <f t="shared" si="1"/>
        <v/>
      </c>
    </row>
    <row r="23" spans="1:12" ht="15" hidden="1" customHeight="1">
      <c r="A23" s="30">
        <v>18</v>
      </c>
      <c r="B23" s="8"/>
      <c r="C23" s="41"/>
      <c r="D23" s="42"/>
      <c r="E23" s="33"/>
      <c r="F23" s="13"/>
      <c r="G23" s="13"/>
      <c r="H23" s="13"/>
      <c r="I23" s="13"/>
      <c r="J23" s="14"/>
      <c r="K23" s="6">
        <f t="shared" si="0"/>
        <v>0</v>
      </c>
      <c r="L23" s="7" t="str">
        <f t="shared" si="1"/>
        <v/>
      </c>
    </row>
    <row r="24" spans="1:12" ht="15" hidden="1" customHeight="1">
      <c r="A24" s="25">
        <v>19</v>
      </c>
      <c r="B24" s="8"/>
      <c r="C24" s="41"/>
      <c r="D24" s="42"/>
      <c r="E24" s="33"/>
      <c r="F24" s="13"/>
      <c r="G24" s="13"/>
      <c r="H24" s="13"/>
      <c r="I24" s="13"/>
      <c r="J24" s="14"/>
      <c r="K24" s="6">
        <f t="shared" si="0"/>
        <v>0</v>
      </c>
      <c r="L24" s="7" t="str">
        <f t="shared" si="1"/>
        <v/>
      </c>
    </row>
    <row r="25" spans="1:12" ht="15" hidden="1" customHeight="1">
      <c r="A25" s="25">
        <v>20</v>
      </c>
      <c r="B25" s="8"/>
      <c r="C25" s="41"/>
      <c r="D25" s="42"/>
      <c r="E25" s="33"/>
      <c r="F25" s="13"/>
      <c r="G25" s="13"/>
      <c r="H25" s="13"/>
      <c r="I25" s="13"/>
      <c r="J25" s="14"/>
      <c r="K25" s="6">
        <f t="shared" si="0"/>
        <v>0</v>
      </c>
      <c r="L25" s="7" t="str">
        <f t="shared" si="1"/>
        <v/>
      </c>
    </row>
    <row r="26" spans="1:12" ht="15" hidden="1" customHeight="1">
      <c r="A26" s="30">
        <v>21</v>
      </c>
      <c r="B26" s="8"/>
      <c r="C26" s="41"/>
      <c r="D26" s="42"/>
      <c r="E26" s="33"/>
      <c r="F26" s="13"/>
      <c r="G26" s="13"/>
      <c r="H26" s="13"/>
      <c r="I26" s="13"/>
      <c r="J26" s="14"/>
      <c r="K26" s="6">
        <f t="shared" si="0"/>
        <v>0</v>
      </c>
      <c r="L26" s="7" t="str">
        <f t="shared" si="1"/>
        <v/>
      </c>
    </row>
    <row r="27" spans="1:12" ht="15" hidden="1" customHeight="1">
      <c r="A27" s="25">
        <v>22</v>
      </c>
      <c r="B27" s="8"/>
      <c r="C27" s="41"/>
      <c r="D27" s="42"/>
      <c r="E27" s="33"/>
      <c r="F27" s="13"/>
      <c r="G27" s="13"/>
      <c r="H27" s="13"/>
      <c r="I27" s="13"/>
      <c r="J27" s="14"/>
      <c r="K27" s="6">
        <f t="shared" si="0"/>
        <v>0</v>
      </c>
      <c r="L27" s="7" t="str">
        <f t="shared" si="1"/>
        <v/>
      </c>
    </row>
    <row r="28" spans="1:12" ht="15" hidden="1" customHeight="1">
      <c r="A28" s="25">
        <v>23</v>
      </c>
      <c r="B28" s="8"/>
      <c r="C28" s="41"/>
      <c r="D28" s="42"/>
      <c r="E28" s="33"/>
      <c r="F28" s="13"/>
      <c r="G28" s="13"/>
      <c r="H28" s="13"/>
      <c r="I28" s="13"/>
      <c r="J28" s="14"/>
      <c r="K28" s="6">
        <f t="shared" si="0"/>
        <v>0</v>
      </c>
      <c r="L28" s="7" t="str">
        <f t="shared" si="1"/>
        <v/>
      </c>
    </row>
    <row r="29" spans="1:12" ht="15" hidden="1" customHeight="1">
      <c r="A29" s="30">
        <v>24</v>
      </c>
      <c r="B29" s="8"/>
      <c r="C29" s="41"/>
      <c r="D29" s="42"/>
      <c r="E29" s="33"/>
      <c r="F29" s="13"/>
      <c r="G29" s="13"/>
      <c r="H29" s="13"/>
      <c r="I29" s="13"/>
      <c r="J29" s="14"/>
      <c r="K29" s="6">
        <f t="shared" si="0"/>
        <v>0</v>
      </c>
      <c r="L29" s="7" t="str">
        <f t="shared" si="1"/>
        <v/>
      </c>
    </row>
    <row r="30" spans="1:12" ht="15" hidden="1" customHeight="1">
      <c r="A30" s="25">
        <v>25</v>
      </c>
      <c r="B30" s="8"/>
      <c r="C30" s="41"/>
      <c r="D30" s="42"/>
      <c r="E30" s="33"/>
      <c r="F30" s="13"/>
      <c r="G30" s="13"/>
      <c r="H30" s="13"/>
      <c r="I30" s="13"/>
      <c r="J30" s="14"/>
      <c r="K30" s="6">
        <f t="shared" si="0"/>
        <v>0</v>
      </c>
      <c r="L30" s="7" t="str">
        <f t="shared" si="1"/>
        <v/>
      </c>
    </row>
    <row r="31" spans="1:12" ht="15" hidden="1" customHeight="1">
      <c r="A31" s="25">
        <v>26</v>
      </c>
      <c r="B31" s="8"/>
      <c r="C31" s="41"/>
      <c r="D31" s="42"/>
      <c r="E31" s="33"/>
      <c r="F31" s="13"/>
      <c r="G31" s="13"/>
      <c r="H31" s="13"/>
      <c r="I31" s="13"/>
      <c r="J31" s="14"/>
      <c r="K31" s="6">
        <f t="shared" si="0"/>
        <v>0</v>
      </c>
      <c r="L31" s="7" t="str">
        <f t="shared" si="1"/>
        <v/>
      </c>
    </row>
    <row r="32" spans="1:12" ht="15" hidden="1" customHeight="1">
      <c r="A32" s="30">
        <v>27</v>
      </c>
      <c r="B32" s="8"/>
      <c r="C32" s="41"/>
      <c r="D32" s="42"/>
      <c r="E32" s="33"/>
      <c r="F32" s="13"/>
      <c r="G32" s="13"/>
      <c r="H32" s="13"/>
      <c r="I32" s="13"/>
      <c r="J32" s="14"/>
      <c r="K32" s="6">
        <f t="shared" si="0"/>
        <v>0</v>
      </c>
      <c r="L32" s="7" t="str">
        <f t="shared" si="1"/>
        <v/>
      </c>
    </row>
    <row r="33" spans="1:12" ht="15" hidden="1" customHeight="1">
      <c r="A33" s="25">
        <v>28</v>
      </c>
      <c r="B33" s="8"/>
      <c r="C33" s="41"/>
      <c r="D33" s="42"/>
      <c r="E33" s="34"/>
      <c r="F33" s="15"/>
      <c r="G33" s="15"/>
      <c r="H33" s="15"/>
      <c r="I33" s="15"/>
      <c r="J33" s="16"/>
      <c r="K33" s="6">
        <f t="shared" si="0"/>
        <v>0</v>
      </c>
      <c r="L33" s="7" t="str">
        <f t="shared" si="1"/>
        <v/>
      </c>
    </row>
    <row r="34" spans="1:12" ht="15" hidden="1" customHeight="1">
      <c r="A34" s="25">
        <v>29</v>
      </c>
      <c r="B34" s="8"/>
      <c r="C34" s="41"/>
      <c r="D34" s="42"/>
      <c r="E34" s="33"/>
      <c r="F34" s="13"/>
      <c r="G34" s="13"/>
      <c r="H34" s="13"/>
      <c r="I34" s="13"/>
      <c r="J34" s="14"/>
      <c r="K34" s="6">
        <f t="shared" si="0"/>
        <v>0</v>
      </c>
      <c r="L34" s="7" t="str">
        <f t="shared" si="1"/>
        <v/>
      </c>
    </row>
    <row r="35" spans="1:12" ht="15" hidden="1" customHeight="1">
      <c r="A35" s="30">
        <v>30</v>
      </c>
      <c r="B35" s="8"/>
      <c r="C35" s="41"/>
      <c r="D35" s="42"/>
      <c r="E35" s="33"/>
      <c r="F35" s="13"/>
      <c r="G35" s="13"/>
      <c r="H35" s="13"/>
      <c r="I35" s="13"/>
      <c r="J35" s="14"/>
      <c r="K35" s="6">
        <f t="shared" si="0"/>
        <v>0</v>
      </c>
      <c r="L35" s="7" t="str">
        <f t="shared" si="1"/>
        <v/>
      </c>
    </row>
    <row r="36" spans="1:12" ht="15" hidden="1" customHeight="1">
      <c r="A36" s="25">
        <v>31</v>
      </c>
      <c r="B36" s="8"/>
      <c r="C36" s="41"/>
      <c r="D36" s="42"/>
      <c r="E36" s="33"/>
      <c r="F36" s="13"/>
      <c r="G36" s="13"/>
      <c r="H36" s="13"/>
      <c r="I36" s="13"/>
      <c r="J36" s="14"/>
      <c r="K36" s="6">
        <f t="shared" si="0"/>
        <v>0</v>
      </c>
      <c r="L36" s="7" t="str">
        <f t="shared" si="1"/>
        <v/>
      </c>
    </row>
    <row r="37" spans="1:12" ht="15" hidden="1" customHeight="1">
      <c r="A37" s="25">
        <v>32</v>
      </c>
      <c r="B37" s="8"/>
      <c r="C37" s="41"/>
      <c r="D37" s="42"/>
      <c r="E37" s="33"/>
      <c r="F37" s="13"/>
      <c r="G37" s="13"/>
      <c r="H37" s="13"/>
      <c r="I37" s="13"/>
      <c r="J37" s="14"/>
      <c r="K37" s="6">
        <f t="shared" si="0"/>
        <v>0</v>
      </c>
      <c r="L37" s="7" t="str">
        <f t="shared" si="1"/>
        <v/>
      </c>
    </row>
    <row r="38" spans="1:12" ht="15" hidden="1" customHeight="1">
      <c r="A38" s="30">
        <v>33</v>
      </c>
      <c r="B38" s="8"/>
      <c r="C38" s="41"/>
      <c r="D38" s="42"/>
      <c r="E38" s="35"/>
      <c r="F38" s="17"/>
      <c r="G38" s="17"/>
      <c r="H38" s="17"/>
      <c r="I38" s="17"/>
      <c r="J38" s="18"/>
      <c r="K38" s="6">
        <f t="shared" si="0"/>
        <v>0</v>
      </c>
      <c r="L38" s="7" t="str">
        <f t="shared" si="1"/>
        <v/>
      </c>
    </row>
    <row r="39" spans="1:12" ht="15" hidden="1" customHeight="1">
      <c r="A39" s="25">
        <v>34</v>
      </c>
      <c r="B39" s="8"/>
      <c r="C39" s="41"/>
      <c r="D39" s="42"/>
      <c r="E39" s="33"/>
      <c r="F39" s="13"/>
      <c r="G39" s="13"/>
      <c r="H39" s="13"/>
      <c r="I39" s="13"/>
      <c r="J39" s="14"/>
      <c r="K39" s="6">
        <f t="shared" si="0"/>
        <v>0</v>
      </c>
      <c r="L39" s="7" t="str">
        <f t="shared" si="1"/>
        <v/>
      </c>
    </row>
    <row r="40" spans="1:12" ht="15" hidden="1" customHeight="1">
      <c r="A40" s="25">
        <v>35</v>
      </c>
      <c r="B40" s="8"/>
      <c r="C40" s="41"/>
      <c r="D40" s="42"/>
      <c r="E40" s="33"/>
      <c r="F40" s="13"/>
      <c r="G40" s="13"/>
      <c r="H40" s="13"/>
      <c r="I40" s="13"/>
      <c r="J40" s="14"/>
      <c r="K40" s="6">
        <f t="shared" si="0"/>
        <v>0</v>
      </c>
      <c r="L40" s="7" t="str">
        <f t="shared" si="1"/>
        <v/>
      </c>
    </row>
    <row r="41" spans="1:12" ht="15" hidden="1" customHeight="1">
      <c r="A41" s="30">
        <v>36</v>
      </c>
      <c r="B41" s="8"/>
      <c r="C41" s="41"/>
      <c r="D41" s="42"/>
      <c r="E41" s="33"/>
      <c r="F41" s="13"/>
      <c r="G41" s="13"/>
      <c r="H41" s="13"/>
      <c r="I41" s="13"/>
      <c r="J41" s="14"/>
      <c r="K41" s="6">
        <f t="shared" si="0"/>
        <v>0</v>
      </c>
      <c r="L41" s="7" t="str">
        <f t="shared" si="1"/>
        <v/>
      </c>
    </row>
    <row r="42" spans="1:12" ht="15" hidden="1" customHeight="1">
      <c r="A42" s="25">
        <v>37</v>
      </c>
      <c r="B42" s="8"/>
      <c r="C42" s="41"/>
      <c r="D42" s="42"/>
      <c r="E42" s="33"/>
      <c r="F42" s="13"/>
      <c r="G42" s="13"/>
      <c r="H42" s="13"/>
      <c r="I42" s="13"/>
      <c r="J42" s="14"/>
      <c r="K42" s="6">
        <f t="shared" si="0"/>
        <v>0</v>
      </c>
      <c r="L42" s="7" t="str">
        <f t="shared" si="1"/>
        <v/>
      </c>
    </row>
    <row r="43" spans="1:12" ht="15" hidden="1" customHeight="1">
      <c r="A43" s="25">
        <v>38</v>
      </c>
      <c r="B43" s="8"/>
      <c r="C43" s="41"/>
      <c r="D43" s="42"/>
      <c r="E43" s="33"/>
      <c r="F43" s="13"/>
      <c r="G43" s="13"/>
      <c r="H43" s="13"/>
      <c r="I43" s="13"/>
      <c r="J43" s="14"/>
      <c r="K43" s="6">
        <f t="shared" si="0"/>
        <v>0</v>
      </c>
      <c r="L43" s="7" t="str">
        <f t="shared" si="1"/>
        <v/>
      </c>
    </row>
    <row r="44" spans="1:12" ht="15" hidden="1" customHeight="1">
      <c r="A44" s="30">
        <v>39</v>
      </c>
      <c r="B44" s="8"/>
      <c r="C44" s="41"/>
      <c r="D44" s="42"/>
      <c r="E44" s="33"/>
      <c r="F44" s="13"/>
      <c r="G44" s="13"/>
      <c r="H44" s="13"/>
      <c r="I44" s="13"/>
      <c r="J44" s="14"/>
      <c r="K44" s="6">
        <f t="shared" si="0"/>
        <v>0</v>
      </c>
      <c r="L44" s="7" t="str">
        <f t="shared" si="1"/>
        <v/>
      </c>
    </row>
    <row r="45" spans="1:12" ht="15" hidden="1" customHeight="1">
      <c r="A45" s="25">
        <v>40</v>
      </c>
      <c r="B45" s="8"/>
      <c r="C45" s="41"/>
      <c r="D45" s="42"/>
      <c r="E45" s="33"/>
      <c r="F45" s="13"/>
      <c r="G45" s="13"/>
      <c r="H45" s="13"/>
      <c r="I45" s="13"/>
      <c r="J45" s="14"/>
      <c r="K45" s="6">
        <f t="shared" si="0"/>
        <v>0</v>
      </c>
      <c r="L45" s="7" t="str">
        <f t="shared" si="1"/>
        <v/>
      </c>
    </row>
    <row r="46" spans="1:12" ht="15" hidden="1" customHeight="1">
      <c r="A46" s="25">
        <v>41</v>
      </c>
      <c r="B46" s="8"/>
      <c r="C46" s="41"/>
      <c r="D46" s="42"/>
      <c r="E46" s="33"/>
      <c r="F46" s="13"/>
      <c r="G46" s="13"/>
      <c r="H46" s="13"/>
      <c r="I46" s="13"/>
      <c r="J46" s="14"/>
      <c r="K46" s="6">
        <f t="shared" si="0"/>
        <v>0</v>
      </c>
      <c r="L46" s="7" t="str">
        <f t="shared" si="1"/>
        <v/>
      </c>
    </row>
    <row r="47" spans="1:12" ht="15" hidden="1" customHeight="1">
      <c r="A47" s="30">
        <v>42</v>
      </c>
      <c r="B47" s="8"/>
      <c r="C47" s="41"/>
      <c r="D47" s="42"/>
      <c r="E47" s="33"/>
      <c r="F47" s="13"/>
      <c r="G47" s="13"/>
      <c r="H47" s="13"/>
      <c r="I47" s="13"/>
      <c r="J47" s="14"/>
      <c r="K47" s="6">
        <f t="shared" si="0"/>
        <v>0</v>
      </c>
      <c r="L47" s="7" t="str">
        <f t="shared" si="1"/>
        <v/>
      </c>
    </row>
    <row r="48" spans="1:12" ht="15" hidden="1" customHeight="1">
      <c r="A48" s="25">
        <v>43</v>
      </c>
      <c r="B48" s="8"/>
      <c r="C48" s="41"/>
      <c r="D48" s="42"/>
      <c r="E48" s="33"/>
      <c r="F48" s="13"/>
      <c r="G48" s="13"/>
      <c r="H48" s="13"/>
      <c r="I48" s="13"/>
      <c r="J48" s="14"/>
      <c r="K48" s="6">
        <f t="shared" si="0"/>
        <v>0</v>
      </c>
      <c r="L48" s="7" t="str">
        <f t="shared" si="1"/>
        <v/>
      </c>
    </row>
    <row r="49" spans="1:12" ht="15" hidden="1" customHeight="1">
      <c r="A49" s="25">
        <v>44</v>
      </c>
      <c r="B49" s="8"/>
      <c r="C49" s="41"/>
      <c r="D49" s="42"/>
      <c r="E49" s="36"/>
      <c r="F49" s="19"/>
      <c r="G49" s="19"/>
      <c r="H49" s="19"/>
      <c r="I49" s="19"/>
      <c r="J49" s="20"/>
      <c r="K49" s="6">
        <f t="shared" si="0"/>
        <v>0</v>
      </c>
      <c r="L49" s="7" t="str">
        <f t="shared" si="1"/>
        <v/>
      </c>
    </row>
    <row r="50" spans="1:12" ht="15" hidden="1" customHeight="1">
      <c r="A50" s="30">
        <v>45</v>
      </c>
      <c r="B50" s="8"/>
      <c r="C50" s="41"/>
      <c r="D50" s="42"/>
      <c r="E50" s="36"/>
      <c r="F50" s="19"/>
      <c r="G50" s="19"/>
      <c r="H50" s="19"/>
      <c r="I50" s="19"/>
      <c r="J50" s="20"/>
      <c r="K50" s="6">
        <f t="shared" si="0"/>
        <v>0</v>
      </c>
      <c r="L50" s="7" t="str">
        <f t="shared" si="1"/>
        <v/>
      </c>
    </row>
    <row r="51" spans="1:12" ht="15" hidden="1" customHeight="1">
      <c r="A51" s="25">
        <v>46</v>
      </c>
      <c r="B51" s="8"/>
      <c r="C51" s="41"/>
      <c r="D51" s="42"/>
      <c r="E51" s="36"/>
      <c r="F51" s="21"/>
      <c r="G51" s="19"/>
      <c r="H51" s="19"/>
      <c r="I51" s="19"/>
      <c r="J51" s="20"/>
      <c r="K51" s="6"/>
      <c r="L51" s="7"/>
    </row>
    <row r="52" spans="1:12" ht="15" customHeight="1">
      <c r="A52" s="25"/>
      <c r="B52" s="8"/>
      <c r="C52" s="41"/>
      <c r="D52" s="42"/>
      <c r="E52" s="37"/>
      <c r="G52" s="22"/>
      <c r="H52" s="22"/>
      <c r="I52" s="22"/>
      <c r="J52" s="24"/>
      <c r="K52" s="6">
        <f t="shared" si="0"/>
        <v>0</v>
      </c>
      <c r="L52" s="7" t="str">
        <f t="shared" si="1"/>
        <v/>
      </c>
    </row>
    <row r="53" spans="1:12" ht="15" customHeight="1">
      <c r="A53" s="47" t="s">
        <v>1</v>
      </c>
      <c r="B53" s="47" t="s">
        <v>2</v>
      </c>
      <c r="C53" s="48" t="s">
        <v>3</v>
      </c>
      <c r="D53" s="49" t="s">
        <v>4</v>
      </c>
      <c r="E53" s="2" t="s">
        <v>20</v>
      </c>
      <c r="F53" s="2" t="s">
        <v>20</v>
      </c>
      <c r="G53" s="2" t="s">
        <v>20</v>
      </c>
      <c r="H53" s="2" t="s">
        <v>20</v>
      </c>
      <c r="I53" s="2" t="s">
        <v>20</v>
      </c>
      <c r="J53" s="2" t="s">
        <v>20</v>
      </c>
      <c r="K53" s="3" t="s">
        <v>7</v>
      </c>
      <c r="L53" s="7"/>
    </row>
    <row r="54" spans="1:12" ht="22.5" customHeight="1">
      <c r="A54" s="46">
        <v>1</v>
      </c>
      <c r="B54" s="44">
        <f>INDEX(datavlookup,A54,2)</f>
        <v>1371</v>
      </c>
      <c r="C54" s="44" t="str">
        <f>INDEX(datavlookup,A54,3)</f>
        <v>ADYT</v>
      </c>
      <c r="D54" s="45" t="str">
        <f>INDEX(datavlookup,A54,4)</f>
        <v>L</v>
      </c>
      <c r="E54" s="45">
        <f>INDEX(datavlookup,A54,5)</f>
        <v>91</v>
      </c>
      <c r="F54" s="45">
        <f>INDEX(datavlookup,A54,6)</f>
        <v>22</v>
      </c>
      <c r="G54" s="45">
        <f>INDEX(datavlookup,A54,7)</f>
        <v>99</v>
      </c>
      <c r="H54" s="45">
        <f>INDEX(datavlookup,A54,8)</f>
        <v>65</v>
      </c>
      <c r="I54" s="45">
        <f>INDEX(datavlookup,A54,9)</f>
        <v>78</v>
      </c>
      <c r="J54" s="45">
        <f>INDEX(datavlookup,A54,10)</f>
        <v>88</v>
      </c>
      <c r="K54" s="45">
        <f>INDEX(datavlookup,A54,11)</f>
        <v>443</v>
      </c>
      <c r="L54" s="7"/>
    </row>
    <row r="55" spans="1:12" ht="44.25" customHeight="1">
      <c r="A55" s="52" t="s">
        <v>21</v>
      </c>
      <c r="B55" s="53"/>
      <c r="C55" s="53"/>
      <c r="D55" s="53"/>
      <c r="E55" s="53"/>
      <c r="F55" s="53"/>
      <c r="G55" s="53"/>
      <c r="H55" s="53"/>
      <c r="I55" s="53"/>
      <c r="J55" s="53"/>
      <c r="K55" s="54"/>
      <c r="L55" s="7"/>
    </row>
  </sheetData>
  <mergeCells count="6">
    <mergeCell ref="A55:K55"/>
    <mergeCell ref="A1:L1"/>
    <mergeCell ref="A2:L2"/>
    <mergeCell ref="A3:L3"/>
    <mergeCell ref="A4:D4"/>
    <mergeCell ref="E4:K4"/>
  </mergeCells>
  <dataValidations count="1">
    <dataValidation type="list" allowBlank="1" showInputMessage="1" showErrorMessage="1" sqref="A54">
      <formula1>$A$6:$A$14</formula1>
    </dataValidation>
  </dataValidations>
  <pageMargins left="0.45" right="0.2" top="0.25" bottom="0.5" header="0" footer="0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IPA2</vt:lpstr>
      <vt:lpstr>Sheet2</vt:lpstr>
      <vt:lpstr>Sheet2!DATA</vt:lpstr>
      <vt:lpstr>DATA</vt:lpstr>
      <vt:lpstr>Sheet2!datavlookup</vt:lpstr>
      <vt:lpstr>datavlookup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putu asana</dc:creator>
  <cp:lastModifiedBy>Assaif</cp:lastModifiedBy>
  <dcterms:created xsi:type="dcterms:W3CDTF">2012-10-12T15:53:04Z</dcterms:created>
  <dcterms:modified xsi:type="dcterms:W3CDTF">2017-12-05T11:55:23Z</dcterms:modified>
</cp:coreProperties>
</file>